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NS\DIR_PRESTATAIRES\PREST\Dependance\Prestataires\Contrôles\2018\Normes\activités non opposables\à publier\"/>
    </mc:Choice>
  </mc:AlternateContent>
  <workbookProtection workbookAlgorithmName="SHA-512" workbookHashValue="1qdD/N8xh6zlj/yc3/y4ZpI7zSDswRSFx7yfPSMkKSQanU9UwJXUu5EvhX+G83aPVgWv/PV9SajQuhxLafAzUw==" workbookSaltValue="vsUAjSSZy8yhmSxjPmbfGQ==" workbookSpinCount="100000" lockStructure="1"/>
  <bookViews>
    <workbookView xWindow="0" yWindow="0" windowWidth="28800" windowHeight="12300"/>
  </bookViews>
  <sheets>
    <sheet name="Total " sheetId="3" r:id="rId1"/>
    <sheet name="A&amp;S hors prise en charge CN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D28" i="3"/>
  <c r="D24" i="3" l="1"/>
  <c r="D20" i="3"/>
  <c r="D19" i="3"/>
  <c r="D18" i="3"/>
  <c r="D17" i="3"/>
  <c r="H66" i="4"/>
  <c r="H65" i="4"/>
  <c r="H64" i="4"/>
  <c r="H63" i="4"/>
  <c r="H62" i="4"/>
  <c r="H61" i="4"/>
  <c r="H59" i="4"/>
  <c r="H58" i="4"/>
  <c r="H57" i="4"/>
  <c r="H56" i="4"/>
  <c r="H54" i="4"/>
  <c r="H53" i="4"/>
  <c r="H52" i="4"/>
  <c r="H51" i="4"/>
  <c r="H49" i="4"/>
  <c r="H48" i="4"/>
  <c r="H47" i="4"/>
  <c r="H46" i="4"/>
  <c r="H43" i="4"/>
  <c r="H44" i="4"/>
  <c r="H39" i="4"/>
  <c r="H40" i="4"/>
  <c r="H41" i="4"/>
  <c r="H42" i="4"/>
  <c r="J74" i="4"/>
  <c r="J73" i="4"/>
  <c r="J72" i="4"/>
  <c r="J71" i="4"/>
  <c r="J70" i="4"/>
  <c r="J69" i="4"/>
  <c r="J68" i="4"/>
  <c r="H108" i="4" l="1"/>
  <c r="H106" i="4"/>
  <c r="H94" i="4"/>
  <c r="H126" i="4"/>
  <c r="D38" i="3" s="1"/>
  <c r="H133" i="4"/>
  <c r="H144" i="4"/>
  <c r="D27" i="3" s="1"/>
  <c r="H119" i="4"/>
  <c r="C6" i="4"/>
  <c r="H6" i="4"/>
  <c r="H5" i="4"/>
  <c r="H148" i="4" l="1"/>
  <c r="H112" i="4"/>
  <c r="E84" i="4"/>
  <c r="J66" i="4"/>
  <c r="J65" i="4"/>
  <c r="J64" i="4"/>
  <c r="J63" i="4"/>
  <c r="J62" i="4"/>
  <c r="J61" i="4"/>
  <c r="J59" i="4"/>
  <c r="J58" i="4"/>
  <c r="J57" i="4"/>
  <c r="J56" i="4"/>
  <c r="J54" i="4"/>
  <c r="J53" i="4"/>
  <c r="J52" i="4"/>
  <c r="J51" i="4"/>
  <c r="J49" i="4"/>
  <c r="J48" i="4"/>
  <c r="J47" i="4"/>
  <c r="J46" i="4"/>
  <c r="J44" i="4"/>
  <c r="J43" i="4"/>
  <c r="J42" i="4"/>
  <c r="J41" i="4"/>
  <c r="J40" i="4"/>
  <c r="J39" i="4"/>
  <c r="H38" i="4"/>
  <c r="J38" i="4" s="1"/>
  <c r="J77" i="4" l="1"/>
  <c r="H17" i="4" s="1"/>
  <c r="I17" i="4" s="1"/>
  <c r="H25" i="4" l="1"/>
  <c r="D36" i="3" s="1"/>
  <c r="H23" i="4"/>
  <c r="D25" i="3" s="1"/>
  <c r="H30" i="4" l="1"/>
  <c r="D40" i="3"/>
</calcChain>
</file>

<file path=xl/sharedStrings.xml><?xml version="1.0" encoding="utf-8"?>
<sst xmlns="http://schemas.openxmlformats.org/spreadsheetml/2006/main" count="230" uniqueCount="143">
  <si>
    <t>Code prestataire de l'entité concernée:</t>
  </si>
  <si>
    <t xml:space="preserve">Personnel d'assistance, de soins, et socio-éducatif </t>
  </si>
  <si>
    <t>Médical et paramédical</t>
  </si>
  <si>
    <t xml:space="preserve">Médecin 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</si>
  <si>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</si>
  <si>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</si>
  <si>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</si>
  <si>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</si>
  <si>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</si>
  <si>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</si>
  <si>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Pédagogue curatif</t>
  </si>
  <si>
    <t>Diététicien</t>
  </si>
  <si>
    <t>Infirmier anesthésiste / masseur</t>
  </si>
  <si>
    <t>Infirmier psychiatrique</t>
  </si>
  <si>
    <t>Infirmier</t>
  </si>
  <si>
    <t>Aide soignant</t>
  </si>
  <si>
    <t>Socio-éducatif</t>
  </si>
  <si>
    <t>Universitaire Psychologue</t>
  </si>
  <si>
    <t>Educateur gradué</t>
  </si>
  <si>
    <t>Educateur instructeur (bac)</t>
  </si>
  <si>
    <t>Educateur diplômé</t>
  </si>
  <si>
    <t>Educateur instructeur</t>
  </si>
  <si>
    <t xml:space="preserve">Employé non diplômé </t>
  </si>
  <si>
    <t>Soins</t>
  </si>
  <si>
    <t>Personnel salarié avec CATP ou CAP</t>
  </si>
  <si>
    <t>Auxiliaire de vie/Auxiliaire économe</t>
  </si>
  <si>
    <t>Aide socio-familiale diplômé</t>
  </si>
  <si>
    <t>Aide socio-familiale en formation</t>
  </si>
  <si>
    <t>Personnel salarié non diplômé</t>
  </si>
  <si>
    <t xml:space="preserve">Actes essentiels de la vie </t>
  </si>
  <si>
    <t xml:space="preserve">Nombre d'ETP affecté aux AEV </t>
  </si>
  <si>
    <t xml:space="preserve">Prestation prise en charge </t>
  </si>
  <si>
    <t xml:space="preserve">Nombre d'ETP </t>
  </si>
  <si>
    <t>Total des ETP affectés aux activités non opposables à la CNS</t>
  </si>
  <si>
    <t xml:space="preserve"> à ventiler en fonction des qualifications impliquées par le prestataire </t>
  </si>
  <si>
    <t>Référentiel temps de travail moyen</t>
  </si>
  <si>
    <t xml:space="preserve">Total ETP à ventiler </t>
  </si>
  <si>
    <t xml:space="preserve">Contrôle </t>
  </si>
  <si>
    <t>Nombre d'ETP affecté aux AMD-GD</t>
  </si>
  <si>
    <t xml:space="preserve">Activités de garde déplacement </t>
  </si>
  <si>
    <t xml:space="preserve">Nom du gestionnaire: </t>
  </si>
  <si>
    <t>Nom de l'entité concernée:</t>
  </si>
  <si>
    <t xml:space="preserve">Total </t>
  </si>
  <si>
    <t xml:space="preserve">ACTES ESSENTIELS DE LA VIE (AEV) </t>
  </si>
  <si>
    <t>Lieu</t>
  </si>
  <si>
    <t>Fréquence de
référence/
jour</t>
  </si>
  <si>
    <t>hebdomadaire
(minutes)</t>
  </si>
  <si>
    <t xml:space="preserve">Durée en minutes par acte </t>
  </si>
  <si>
    <t xml:space="preserve">Fréquence de prestation de l'acte </t>
  </si>
  <si>
    <t xml:space="preserve">Durée de soin en minutes </t>
  </si>
  <si>
    <t>HYGIÈNE</t>
  </si>
  <si>
    <t xml:space="preserve">AEVH01 </t>
  </si>
  <si>
    <t>hygiène corporelle aide
minimale</t>
  </si>
  <si>
    <t xml:space="preserve">D, CSS,
ESI, ESC </t>
  </si>
  <si>
    <t xml:space="preserve">AEVH02 </t>
  </si>
  <si>
    <t>hygiène corporelle aide
partielle</t>
  </si>
  <si>
    <t>70,0</t>
  </si>
  <si>
    <t xml:space="preserve">AEVH03 </t>
  </si>
  <si>
    <t>hygiène corporelle aide
complète</t>
  </si>
  <si>
    <t>117,5</t>
  </si>
  <si>
    <t xml:space="preserve">AEVH04 </t>
  </si>
  <si>
    <t xml:space="preserve">hygiène buccale </t>
  </si>
  <si>
    <t xml:space="preserve">AEVH05 </t>
  </si>
  <si>
    <t xml:space="preserve">rasage visage </t>
  </si>
  <si>
    <t xml:space="preserve">AEVH06 </t>
  </si>
  <si>
    <t xml:space="preserve">épilation visage </t>
  </si>
  <si>
    <t xml:space="preserve">AEVH07 </t>
  </si>
  <si>
    <t xml:space="preserve">hygiène menstruelle </t>
  </si>
  <si>
    <t xml:space="preserve">ELIMINATION </t>
  </si>
  <si>
    <t xml:space="preserve">AEVE01 </t>
  </si>
  <si>
    <t xml:space="preserve">élimination aide minimale </t>
  </si>
  <si>
    <t>87,5</t>
  </si>
  <si>
    <t xml:space="preserve">AEVE02 </t>
  </si>
  <si>
    <t xml:space="preserve">élimination aide partielle </t>
  </si>
  <si>
    <t xml:space="preserve">AEVE03 </t>
  </si>
  <si>
    <t>élimination aide
complète</t>
  </si>
  <si>
    <t>262,5</t>
  </si>
  <si>
    <t>AEVE04</t>
  </si>
  <si>
    <t>changement sac de
stomie/vidange sac
urinaire</t>
  </si>
  <si>
    <t>52,5</t>
  </si>
  <si>
    <t>NUTRITION</t>
  </si>
  <si>
    <t xml:space="preserve">AEVN01 </t>
  </si>
  <si>
    <t xml:space="preserve">nutrition aide minimale </t>
  </si>
  <si>
    <t xml:space="preserve">AEVN02 </t>
  </si>
  <si>
    <t xml:space="preserve">nutrition aide partielle </t>
  </si>
  <si>
    <t xml:space="preserve">AEVN03 </t>
  </si>
  <si>
    <t xml:space="preserve">nutrition aide complète </t>
  </si>
  <si>
    <t xml:space="preserve">AEVN04 </t>
  </si>
  <si>
    <t xml:space="preserve">nutrition entérale </t>
  </si>
  <si>
    <t>HABILLEMENT</t>
  </si>
  <si>
    <t xml:space="preserve">EVHB01 </t>
  </si>
  <si>
    <t>habillage-déshabillage
aide minimale</t>
  </si>
  <si>
    <t xml:space="preserve">EVHB02 </t>
  </si>
  <si>
    <t>habillage-déshabillage
aide partielle</t>
  </si>
  <si>
    <t xml:space="preserve">EVHB03 </t>
  </si>
  <si>
    <t>habillage-déshabillage
aide complète</t>
  </si>
  <si>
    <t>EVHB04</t>
  </si>
  <si>
    <t>installation de matériel
de correction et de
compensation</t>
  </si>
  <si>
    <t>17,5</t>
  </si>
  <si>
    <t>MOBILITÉ</t>
  </si>
  <si>
    <t xml:space="preserve">EVM11 </t>
  </si>
  <si>
    <t xml:space="preserve">transferts forfait simple </t>
  </si>
  <si>
    <t xml:space="preserve">EVM12 </t>
  </si>
  <si>
    <t xml:space="preserve">transferts forfait majoré </t>
  </si>
  <si>
    <t xml:space="preserve">EVM13 </t>
  </si>
  <si>
    <t>déplacements forfait
simple</t>
  </si>
  <si>
    <t xml:space="preserve">EVM14 </t>
  </si>
  <si>
    <t>déplacements forfait
majoré</t>
  </si>
  <si>
    <t xml:space="preserve">EVM15 </t>
  </si>
  <si>
    <t>accès et sortie du
logement</t>
  </si>
  <si>
    <t xml:space="preserve">EVM16 </t>
  </si>
  <si>
    <t xml:space="preserve">changements de niveau </t>
  </si>
  <si>
    <t xml:space="preserve">Total de la durée en aides et soins préstés auprès de personnes non dépendantes </t>
  </si>
  <si>
    <t xml:space="preserve">Activités de garde en groupe </t>
  </si>
  <si>
    <t xml:space="preserve">Activités d'appui à l'indépendance en groupe </t>
  </si>
  <si>
    <t>Nombre d'ETP affecté aux AMD-GG</t>
  </si>
  <si>
    <t xml:space="preserve">Infirmier </t>
  </si>
  <si>
    <t>Nombre d'ETP affecté aux AAI</t>
  </si>
  <si>
    <t>COMPLEMENTS</t>
  </si>
  <si>
    <t>AEVH-C</t>
  </si>
  <si>
    <t xml:space="preserve">Complément hygiène corporelle </t>
  </si>
  <si>
    <t xml:space="preserve">AEVE-C </t>
  </si>
  <si>
    <t xml:space="preserve">Complément élimination </t>
  </si>
  <si>
    <t>AEVHB-C</t>
  </si>
  <si>
    <t xml:space="preserve">Complément habillage /déshabillage </t>
  </si>
  <si>
    <t>AEVN-C</t>
  </si>
  <si>
    <t xml:space="preserve">Complément nutrition </t>
  </si>
  <si>
    <t>AEVN-C-HY</t>
  </si>
  <si>
    <t xml:space="preserve">Complément hydratation </t>
  </si>
  <si>
    <t>AEVM-C</t>
  </si>
  <si>
    <t xml:space="preserve">Complément transfert </t>
  </si>
  <si>
    <t xml:space="preserve">AEC-C-ES </t>
  </si>
  <si>
    <t xml:space="preserve">Complément pour risques d'escarres </t>
  </si>
  <si>
    <t xml:space="preserve">Tableau 1:  Les actes essentiels de la vie </t>
  </si>
  <si>
    <t xml:space="preserve">1.2 Option 1 -  Indication des actes prestés </t>
  </si>
  <si>
    <t xml:space="preserve">1.3 Option 2 - Indication des heures TRPS1 prestés </t>
  </si>
  <si>
    <t xml:space="preserve">Tableau 2 : Aides et soins autres que les actes essentiels de la vie </t>
  </si>
  <si>
    <t xml:space="preserve">TRPS1 en heures </t>
  </si>
  <si>
    <t>2.1.  Activités de garde en groupe</t>
  </si>
  <si>
    <t xml:space="preserve">2.2.  Activités de garde en déplacement </t>
  </si>
  <si>
    <t xml:space="preserve">2.3.  Activités d'appui à l'indépendance en groupe </t>
  </si>
  <si>
    <t>1.1 Les ETP requis pour les actes essentiels de la vie prestés</t>
  </si>
  <si>
    <t>ETP affectés à d'autres activités non opposables à la CNS - Aides et soins sans prise en charge par la CNS 
( seuil pas atteint; autres caisses, MIFA) 
pour la période du 1er juillet au 31 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</si>
</sst>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0000000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-BoldMT"/>
    </font>
    <font>
      <sz val="10"/>
      <color rgb="FF000000"/>
      <name val="ArialMT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vertical="center"/>
    </xf>
    <xf numFmtId="0" fontId="3" fillId="2" borderId="6" xfId="1" applyFont="1" applyFill="1" applyBorder="1" applyAlignment="1" applyProtection="1">
      <alignment vertical="center"/>
    </xf>
    <xf numFmtId="4" fontId="3" fillId="2" borderId="6" xfId="1" applyNumberFormat="1" applyFont="1" applyFill="1" applyBorder="1" applyAlignment="1" applyProtection="1">
      <alignment vertical="center"/>
    </xf>
    <xf numFmtId="0" fontId="5" fillId="3" borderId="6" xfId="1" applyFont="1" applyFill="1" applyBorder="1" applyAlignment="1" applyProtection="1">
      <alignment vertical="center"/>
    </xf>
    <xf numFmtId="0" fontId="3" fillId="0" borderId="7" xfId="1" applyFont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vertical="center"/>
    </xf>
    <xf numFmtId="0" fontId="3" fillId="0" borderId="10" xfId="1" applyFont="1" applyFill="1" applyBorder="1" applyAlignment="1" applyProtection="1">
      <alignment vertical="center"/>
    </xf>
    <xf numFmtId="0" fontId="0" fillId="0" borderId="0" xfId="0" applyFill="1"/>
    <xf numFmtId="3" fontId="3" fillId="6" borderId="8" xfId="1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/>
    <xf numFmtId="43" fontId="3" fillId="0" borderId="8" xfId="2" applyFont="1" applyBorder="1" applyAlignment="1" applyProtection="1">
      <alignment horizontal="right" vertical="center"/>
    </xf>
    <xf numFmtId="43" fontId="4" fillId="0" borderId="4" xfId="2" applyFont="1" applyFill="1" applyBorder="1" applyAlignment="1" applyProtection="1">
      <alignment horizontal="right" vertical="center"/>
    </xf>
    <xf numFmtId="164" fontId="0" fillId="0" borderId="0" xfId="0" applyNumberFormat="1"/>
    <xf numFmtId="43" fontId="3" fillId="6" borderId="8" xfId="2" applyFont="1" applyFill="1" applyBorder="1" applyAlignment="1" applyProtection="1">
      <alignment horizontal="right" vertical="center"/>
    </xf>
    <xf numFmtId="43" fontId="3" fillId="2" borderId="6" xfId="2" applyFont="1" applyFill="1" applyBorder="1" applyAlignment="1" applyProtection="1">
      <alignment vertical="center"/>
    </xf>
    <xf numFmtId="43" fontId="3" fillId="0" borderId="8" xfId="2" applyFont="1" applyFill="1" applyBorder="1" applyAlignment="1" applyProtection="1">
      <alignment horizontal="right" vertical="center"/>
    </xf>
    <xf numFmtId="43" fontId="3" fillId="0" borderId="8" xfId="2" applyNumberFormat="1" applyFont="1" applyBorder="1" applyAlignment="1" applyProtection="1">
      <alignment horizontal="right" vertical="center"/>
    </xf>
    <xf numFmtId="0" fontId="0" fillId="0" borderId="0" xfId="0" applyProtection="1"/>
    <xf numFmtId="1" fontId="0" fillId="0" borderId="17" xfId="0" applyNumberFormat="1" applyBorder="1" applyProtection="1"/>
    <xf numFmtId="1" fontId="0" fillId="0" borderId="22" xfId="0" applyNumberFormat="1" applyBorder="1" applyProtection="1"/>
    <xf numFmtId="43" fontId="0" fillId="4" borderId="8" xfId="2" applyNumberFormat="1" applyFont="1" applyFill="1" applyBorder="1" applyProtection="1"/>
    <xf numFmtId="43" fontId="1" fillId="0" borderId="8" xfId="2" applyFont="1" applyFill="1" applyBorder="1" applyProtection="1"/>
    <xf numFmtId="43" fontId="0" fillId="0" borderId="26" xfId="2" applyFont="1" applyBorder="1" applyProtection="1"/>
    <xf numFmtId="0" fontId="0" fillId="0" borderId="11" xfId="0" applyBorder="1" applyProtection="1"/>
    <xf numFmtId="164" fontId="0" fillId="0" borderId="3" xfId="0" applyNumberFormat="1" applyBorder="1" applyProtection="1"/>
    <xf numFmtId="43" fontId="0" fillId="4" borderId="8" xfId="2" applyFont="1" applyFill="1" applyBorder="1" applyProtection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3" fillId="0" borderId="13" xfId="1" applyFont="1" applyBorder="1" applyAlignment="1" applyProtection="1">
      <alignment vertical="center"/>
      <protection locked="0"/>
    </xf>
    <xf numFmtId="0" fontId="3" fillId="0" borderId="14" xfId="1" applyFont="1" applyBorder="1" applyAlignment="1" applyProtection="1">
      <alignment vertical="center"/>
      <protection locked="0"/>
    </xf>
    <xf numFmtId="1" fontId="3" fillId="0" borderId="15" xfId="1" applyNumberFormat="1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3" fillId="0" borderId="19" xfId="1" applyFont="1" applyBorder="1" applyAlignment="1" applyProtection="1">
      <alignment vertical="center"/>
      <protection locked="0"/>
    </xf>
    <xf numFmtId="1" fontId="3" fillId="0" borderId="20" xfId="1" applyNumberFormat="1" applyFont="1" applyBorder="1" applyAlignment="1" applyProtection="1">
      <alignment vertical="center"/>
      <protection locked="0"/>
    </xf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1" fontId="0" fillId="0" borderId="0" xfId="0" applyNumberFormat="1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0" fillId="10" borderId="28" xfId="0" applyFont="1" applyFill="1" applyBorder="1" applyProtection="1">
      <protection locked="0"/>
    </xf>
    <xf numFmtId="0" fontId="11" fillId="10" borderId="29" xfId="1" applyFont="1" applyFill="1" applyBorder="1" applyAlignment="1" applyProtection="1">
      <alignment vertical="center"/>
      <protection locked="0"/>
    </xf>
    <xf numFmtId="1" fontId="11" fillId="10" borderId="29" xfId="1" applyNumberFormat="1" applyFont="1" applyFill="1" applyBorder="1" applyAlignment="1" applyProtection="1">
      <alignment vertical="center"/>
      <protection locked="0"/>
    </xf>
    <xf numFmtId="0" fontId="12" fillId="10" borderId="29" xfId="0" applyFont="1" applyFill="1" applyBorder="1" applyProtection="1">
      <protection locked="0"/>
    </xf>
    <xf numFmtId="0" fontId="12" fillId="10" borderId="29" xfId="0" applyFont="1" applyFill="1" applyBorder="1" applyAlignment="1" applyProtection="1">
      <alignment horizontal="right"/>
      <protection locked="0"/>
    </xf>
    <xf numFmtId="0" fontId="12" fillId="10" borderId="30" xfId="0" applyFont="1" applyFill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25" xfId="0" applyBorder="1" applyProtection="1">
      <protection locked="0"/>
    </xf>
    <xf numFmtId="0" fontId="0" fillId="8" borderId="31" xfId="0" applyFill="1" applyBorder="1" applyProtection="1">
      <protection locked="0"/>
    </xf>
    <xf numFmtId="0" fontId="1" fillId="8" borderId="0" xfId="0" applyFont="1" applyFill="1" applyBorder="1" applyProtection="1">
      <protection locked="0"/>
    </xf>
    <xf numFmtId="16" fontId="1" fillId="8" borderId="0" xfId="0" applyNumberFormat="1" applyFont="1" applyFill="1" applyBorder="1" applyProtection="1">
      <protection locked="0"/>
    </xf>
    <xf numFmtId="0" fontId="1" fillId="8" borderId="0" xfId="0" applyFont="1" applyFill="1" applyBorder="1" applyAlignment="1" applyProtection="1">
      <alignment horizontal="right"/>
      <protection locked="0"/>
    </xf>
    <xf numFmtId="0" fontId="0" fillId="8" borderId="25" xfId="0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164" fontId="0" fillId="4" borderId="8" xfId="0" applyNumberFormat="1" applyFill="1" applyBorder="1" applyProtection="1"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vertical="center"/>
      <protection locked="0"/>
    </xf>
    <xf numFmtId="0" fontId="3" fillId="2" borderId="5" xfId="1" applyFont="1" applyFill="1" applyBorder="1" applyAlignment="1" applyProtection="1">
      <alignment vertical="center"/>
      <protection locked="0"/>
    </xf>
    <xf numFmtId="4" fontId="3" fillId="0" borderId="0" xfId="1" applyNumberFormat="1" applyFont="1" applyFill="1" applyBorder="1" applyAlignment="1" applyProtection="1">
      <alignment vertical="center"/>
      <protection locked="0"/>
    </xf>
    <xf numFmtId="4" fontId="3" fillId="2" borderId="8" xfId="1" applyNumberFormat="1" applyFont="1" applyFill="1" applyBorder="1" applyAlignment="1" applyProtection="1">
      <alignment vertical="center"/>
      <protection locked="0"/>
    </xf>
    <xf numFmtId="9" fontId="0" fillId="0" borderId="25" xfId="3" applyFont="1" applyBorder="1" applyProtection="1">
      <protection locked="0"/>
    </xf>
    <xf numFmtId="0" fontId="5" fillId="3" borderId="5" xfId="1" applyFont="1" applyFill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5" xfId="1" applyFont="1" applyBorder="1" applyAlignment="1" applyProtection="1">
      <alignment vertical="center"/>
      <protection locked="0"/>
    </xf>
    <xf numFmtId="3" fontId="3" fillId="0" borderId="0" xfId="1" applyNumberFormat="1" applyFont="1" applyFill="1" applyBorder="1" applyAlignment="1" applyProtection="1">
      <alignment horizontal="right" vertical="center"/>
      <protection locked="0"/>
    </xf>
    <xf numFmtId="43" fontId="3" fillId="7" borderId="8" xfId="2" applyNumberFormat="1" applyFont="1" applyFill="1" applyBorder="1" applyAlignment="1" applyProtection="1">
      <alignment horizontal="right" vertical="center"/>
      <protection locked="0"/>
    </xf>
    <xf numFmtId="0" fontId="3" fillId="0" borderId="5" xfId="1" applyFont="1" applyFill="1" applyBorder="1" applyAlignment="1" applyProtection="1">
      <alignment vertical="center"/>
      <protection locked="0"/>
    </xf>
    <xf numFmtId="43" fontId="3" fillId="2" borderId="8" xfId="2" applyNumberFormat="1" applyFont="1" applyFill="1" applyBorder="1" applyAlignment="1" applyProtection="1">
      <alignment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protection locked="0"/>
    </xf>
    <xf numFmtId="0" fontId="4" fillId="2" borderId="4" xfId="1" applyFont="1" applyFill="1" applyBorder="1" applyAlignment="1" applyProtection="1">
      <alignment vertical="center"/>
      <protection locked="0"/>
    </xf>
    <xf numFmtId="0" fontId="5" fillId="3" borderId="27" xfId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8" xfId="0" applyBorder="1" applyProtection="1">
      <protection locked="0"/>
    </xf>
    <xf numFmtId="1" fontId="3" fillId="0" borderId="0" xfId="1" applyNumberFormat="1" applyFont="1" applyFill="1" applyBorder="1" applyAlignment="1" applyProtection="1">
      <alignment vertical="center"/>
      <protection locked="0"/>
    </xf>
    <xf numFmtId="43" fontId="0" fillId="7" borderId="8" xfId="2" applyNumberFormat="1" applyFont="1" applyFill="1" applyBorder="1" applyProtection="1">
      <protection locked="0"/>
    </xf>
    <xf numFmtId="166" fontId="0" fillId="0" borderId="0" xfId="0" applyNumberFormat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26" xfId="0" applyFont="1" applyFill="1" applyBorder="1" applyAlignment="1" applyProtection="1">
      <alignment vertical="center"/>
      <protection locked="0"/>
    </xf>
    <xf numFmtId="0" fontId="8" fillId="9" borderId="8" xfId="0" applyFont="1" applyFill="1" applyBorder="1" applyAlignment="1" applyProtection="1">
      <alignment vertical="center" wrapText="1"/>
      <protection locked="0"/>
    </xf>
    <xf numFmtId="0" fontId="0" fillId="9" borderId="8" xfId="0" applyFill="1" applyBorder="1" applyProtection="1">
      <protection locked="0"/>
    </xf>
    <xf numFmtId="0" fontId="0" fillId="9" borderId="8" xfId="0" applyFill="1" applyBorder="1" applyAlignment="1" applyProtection="1">
      <alignment horizontal="right"/>
      <protection locked="0"/>
    </xf>
    <xf numFmtId="0" fontId="0" fillId="9" borderId="6" xfId="0" applyFill="1" applyBorder="1" applyProtection="1">
      <protection locked="0"/>
    </xf>
    <xf numFmtId="0" fontId="0" fillId="9" borderId="35" xfId="0" applyFill="1" applyBorder="1" applyProtection="1"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right" vertical="center" wrapText="1"/>
      <protection locked="0"/>
    </xf>
    <xf numFmtId="43" fontId="0" fillId="0" borderId="8" xfId="2" applyFont="1" applyBorder="1" applyProtection="1">
      <protection locked="0"/>
    </xf>
    <xf numFmtId="43" fontId="0" fillId="7" borderId="8" xfId="2" applyFont="1" applyFill="1" applyBorder="1" applyProtection="1"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9" borderId="0" xfId="0" applyFill="1" applyBorder="1" applyProtection="1">
      <protection locked="0"/>
    </xf>
    <xf numFmtId="0" fontId="0" fillId="9" borderId="0" xfId="0" applyFill="1" applyBorder="1" applyAlignment="1" applyProtection="1">
      <alignment horizontal="right"/>
      <protection locked="0"/>
    </xf>
    <xf numFmtId="0" fontId="0" fillId="9" borderId="25" xfId="0" applyFill="1" applyBorder="1" applyAlignment="1" applyProtection="1">
      <alignment horizontal="right"/>
      <protection locked="0"/>
    </xf>
    <xf numFmtId="0" fontId="0" fillId="9" borderId="26" xfId="0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165" fontId="0" fillId="7" borderId="8" xfId="0" applyNumberFormat="1" applyFill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3" xfId="0" applyBorder="1" applyAlignment="1" applyProtection="1">
      <alignment horizontal="right"/>
      <protection locked="0"/>
    </xf>
    <xf numFmtId="0" fontId="0" fillId="0" borderId="34" xfId="0" applyBorder="1" applyProtection="1">
      <protection locked="0"/>
    </xf>
    <xf numFmtId="0" fontId="10" fillId="10" borderId="31" xfId="0" applyFont="1" applyFill="1" applyBorder="1" applyProtection="1">
      <protection locked="0"/>
    </xf>
    <xf numFmtId="0" fontId="11" fillId="10" borderId="0" xfId="1" applyFont="1" applyFill="1" applyBorder="1" applyAlignment="1" applyProtection="1">
      <alignment vertical="center"/>
      <protection locked="0"/>
    </xf>
    <xf numFmtId="1" fontId="11" fillId="10" borderId="0" xfId="1" applyNumberFormat="1" applyFont="1" applyFill="1" applyBorder="1" applyAlignment="1" applyProtection="1">
      <alignment vertical="center"/>
      <protection locked="0"/>
    </xf>
    <xf numFmtId="0" fontId="12" fillId="10" borderId="0" xfId="0" applyFont="1" applyFill="1" applyBorder="1" applyProtection="1">
      <protection locked="0"/>
    </xf>
    <xf numFmtId="0" fontId="12" fillId="10" borderId="0" xfId="0" applyFont="1" applyFill="1" applyBorder="1" applyAlignment="1" applyProtection="1">
      <alignment horizontal="right"/>
      <protection locked="0"/>
    </xf>
    <xf numFmtId="0" fontId="12" fillId="10" borderId="25" xfId="0" applyFont="1" applyFill="1" applyBorder="1" applyProtection="1">
      <protection locked="0"/>
    </xf>
    <xf numFmtId="0" fontId="1" fillId="8" borderId="31" xfId="0" applyFont="1" applyFill="1" applyBorder="1" applyProtection="1">
      <protection locked="0"/>
    </xf>
    <xf numFmtId="0" fontId="0" fillId="8" borderId="0" xfId="0" applyFill="1" applyBorder="1" applyProtection="1"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0" fillId="7" borderId="8" xfId="0" applyFill="1" applyBorder="1" applyProtection="1">
      <protection locked="0"/>
    </xf>
    <xf numFmtId="43" fontId="0" fillId="0" borderId="0" xfId="2" applyFont="1" applyFill="1" applyBorder="1" applyProtection="1">
      <protection locked="0"/>
    </xf>
    <xf numFmtId="0" fontId="0" fillId="0" borderId="25" xfId="0" applyFill="1" applyBorder="1" applyProtection="1">
      <protection locked="0"/>
    </xf>
    <xf numFmtId="43" fontId="4" fillId="0" borderId="4" xfId="2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43" fontId="3" fillId="2" borderId="8" xfId="2" applyFont="1" applyFill="1" applyBorder="1" applyAlignment="1" applyProtection="1">
      <alignment vertical="center"/>
      <protection locked="0"/>
    </xf>
    <xf numFmtId="0" fontId="5" fillId="3" borderId="8" xfId="1" applyFont="1" applyFill="1" applyBorder="1" applyAlignment="1" applyProtection="1">
      <alignment vertical="center"/>
      <protection locked="0"/>
    </xf>
    <xf numFmtId="0" fontId="4" fillId="0" borderId="8" xfId="1" applyFont="1" applyFill="1" applyBorder="1" applyAlignment="1" applyProtection="1">
      <alignment vertical="center"/>
      <protection locked="0"/>
    </xf>
    <xf numFmtId="43" fontId="3" fillId="7" borderId="8" xfId="2" applyFont="1" applyFill="1" applyBorder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43" fontId="4" fillId="7" borderId="8" xfId="2" applyFont="1" applyFill="1" applyBorder="1" applyAlignment="1" applyProtection="1">
      <alignment horizontal="right" vertical="center"/>
      <protection locked="0"/>
    </xf>
    <xf numFmtId="43" fontId="6" fillId="5" borderId="8" xfId="2" applyFont="1" applyFill="1" applyBorder="1" applyAlignment="1" applyProtection="1">
      <alignment horizontal="left"/>
      <protection locked="0"/>
    </xf>
    <xf numFmtId="0" fontId="1" fillId="4" borderId="8" xfId="0" applyFont="1" applyFill="1" applyBorder="1" applyProtection="1">
      <protection locked="0"/>
    </xf>
    <xf numFmtId="0" fontId="3" fillId="0" borderId="10" xfId="1" applyFont="1" applyFill="1" applyBorder="1" applyAlignment="1" applyProtection="1">
      <alignment vertical="center"/>
      <protection locked="0"/>
    </xf>
    <xf numFmtId="43" fontId="3" fillId="0" borderId="0" xfId="2" applyFont="1" applyBorder="1" applyAlignment="1" applyProtection="1">
      <alignment horizontal="right" vertical="center"/>
      <protection locked="0"/>
    </xf>
    <xf numFmtId="43" fontId="3" fillId="0" borderId="0" xfId="2" applyFont="1" applyBorder="1" applyAlignment="1" applyProtection="1">
      <alignment vertical="center"/>
      <protection locked="0"/>
    </xf>
    <xf numFmtId="43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43" fontId="0" fillId="0" borderId="0" xfId="2" applyFont="1" applyBorder="1" applyProtection="1">
      <protection locked="0"/>
    </xf>
    <xf numFmtId="43" fontId="0" fillId="0" borderId="0" xfId="2" applyFont="1" applyProtection="1"/>
    <xf numFmtId="0" fontId="0" fillId="0" borderId="1" xfId="0" applyBorder="1" applyProtection="1"/>
    <xf numFmtId="43" fontId="0" fillId="0" borderId="2" xfId="2" applyFont="1" applyBorder="1" applyProtection="1"/>
    <xf numFmtId="1" fontId="3" fillId="7" borderId="3" xfId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1" fillId="8" borderId="0" xfId="0" applyFont="1" applyFill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right" vertical="center" wrapText="1"/>
      <protection locked="0"/>
    </xf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6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6" fillId="5" borderId="12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</cellXfs>
  <cellStyles count="4">
    <cellStyle name="Comma" xfId="2" builtinId="3"/>
    <cellStyle name="Normal" xfId="0" builtinId="0"/>
    <cellStyle name="Normal 2 2 4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54527</xdr:rowOff>
    </xdr:from>
    <xdr:to>
      <xdr:col>1</xdr:col>
      <xdr:colOff>239119</xdr:colOff>
      <xdr:row>1</xdr:row>
      <xdr:rowOff>181877</xdr:rowOff>
    </xdr:to>
    <xdr:sp macro="" textlink="">
      <xdr:nvSpPr>
        <xdr:cNvPr id="2" name="ZoneTexte 1"/>
        <xdr:cNvSpPr txBox="1"/>
      </xdr:nvSpPr>
      <xdr:spPr>
        <a:xfrm rot="20992706">
          <a:off x="200025" y="54527"/>
          <a:ext cx="648694" cy="3178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171451</xdr:rowOff>
    </xdr:from>
    <xdr:to>
      <xdr:col>2</xdr:col>
      <xdr:colOff>401044</xdr:colOff>
      <xdr:row>2</xdr:row>
      <xdr:rowOff>108301</xdr:rowOff>
    </xdr:to>
    <xdr:sp macro="" textlink="">
      <xdr:nvSpPr>
        <xdr:cNvPr id="3" name="ZoneTexte 1"/>
        <xdr:cNvSpPr txBox="1"/>
      </xdr:nvSpPr>
      <xdr:spPr>
        <a:xfrm rot="20992706">
          <a:off x="361950" y="171451"/>
          <a:ext cx="648694" cy="3178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CSS</a:t>
          </a:r>
          <a:endParaRPr lang="fr-LU" sz="2000"/>
        </a:p>
      </xdr:txBody>
    </xdr:sp>
    <xdr:clientData/>
  </xdr:twoCellAnchor>
  <xdr:twoCellAnchor>
    <xdr:from>
      <xdr:col>8</xdr:col>
      <xdr:colOff>28575</xdr:colOff>
      <xdr:row>100</xdr:row>
      <xdr:rowOff>19049</xdr:rowOff>
    </xdr:from>
    <xdr:to>
      <xdr:col>8</xdr:col>
      <xdr:colOff>219075</xdr:colOff>
      <xdr:row>105</xdr:row>
      <xdr:rowOff>9525</xdr:rowOff>
    </xdr:to>
    <xdr:sp macro="" textlink="">
      <xdr:nvSpPr>
        <xdr:cNvPr id="5" name="Right Brace 4"/>
        <xdr:cNvSpPr/>
      </xdr:nvSpPr>
      <xdr:spPr>
        <a:xfrm>
          <a:off x="8334375" y="24793574"/>
          <a:ext cx="190500" cy="942976"/>
        </a:xfrm>
        <a:prstGeom prst="rightBrace">
          <a:avLst>
            <a:gd name="adj1" fmla="val 0"/>
            <a:gd name="adj2" fmla="val 50000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8</xdr:col>
      <xdr:colOff>38101</xdr:colOff>
      <xdr:row>21</xdr:row>
      <xdr:rowOff>57151</xdr:rowOff>
    </xdr:from>
    <xdr:to>
      <xdr:col>8</xdr:col>
      <xdr:colOff>171451</xdr:colOff>
      <xdr:row>27</xdr:row>
      <xdr:rowOff>180975</xdr:rowOff>
    </xdr:to>
    <xdr:sp macro="" textlink="">
      <xdr:nvSpPr>
        <xdr:cNvPr id="8" name="Right Brace 7"/>
        <xdr:cNvSpPr/>
      </xdr:nvSpPr>
      <xdr:spPr>
        <a:xfrm>
          <a:off x="7210426" y="4181476"/>
          <a:ext cx="133350" cy="1266824"/>
        </a:xfrm>
        <a:prstGeom prst="rightBrace">
          <a:avLst>
            <a:gd name="adj1" fmla="val 0"/>
            <a:gd name="adj2" fmla="val 50000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8</xdr:col>
      <xdr:colOff>57150</xdr:colOff>
      <xdr:row>144</xdr:row>
      <xdr:rowOff>9525</xdr:rowOff>
    </xdr:from>
    <xdr:to>
      <xdr:col>8</xdr:col>
      <xdr:colOff>180975</xdr:colOff>
      <xdr:row>145</xdr:row>
      <xdr:rowOff>180975</xdr:rowOff>
    </xdr:to>
    <xdr:sp macro="" textlink="">
      <xdr:nvSpPr>
        <xdr:cNvPr id="10" name="Right Brace 9"/>
        <xdr:cNvSpPr/>
      </xdr:nvSpPr>
      <xdr:spPr>
        <a:xfrm>
          <a:off x="8362950" y="33375600"/>
          <a:ext cx="123825" cy="361950"/>
        </a:xfrm>
        <a:prstGeom prst="rightBrace">
          <a:avLst>
            <a:gd name="adj1" fmla="val 0"/>
            <a:gd name="adj2" fmla="val 50000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8</xdr:col>
      <xdr:colOff>19050</xdr:colOff>
      <xdr:row>137</xdr:row>
      <xdr:rowOff>38100</xdr:rowOff>
    </xdr:from>
    <xdr:to>
      <xdr:col>8</xdr:col>
      <xdr:colOff>209550</xdr:colOff>
      <xdr:row>142</xdr:row>
      <xdr:rowOff>28576</xdr:rowOff>
    </xdr:to>
    <xdr:sp macro="" textlink="">
      <xdr:nvSpPr>
        <xdr:cNvPr id="11" name="Right Brace 10"/>
        <xdr:cNvSpPr/>
      </xdr:nvSpPr>
      <xdr:spPr>
        <a:xfrm>
          <a:off x="8372475" y="31889700"/>
          <a:ext cx="190500" cy="942976"/>
        </a:xfrm>
        <a:prstGeom prst="rightBrace">
          <a:avLst>
            <a:gd name="adj1" fmla="val 0"/>
            <a:gd name="adj2" fmla="val 50000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8</xdr:col>
      <xdr:colOff>57150</xdr:colOff>
      <xdr:row>108</xdr:row>
      <xdr:rowOff>9525</xdr:rowOff>
    </xdr:from>
    <xdr:to>
      <xdr:col>8</xdr:col>
      <xdr:colOff>180975</xdr:colOff>
      <xdr:row>109</xdr:row>
      <xdr:rowOff>180975</xdr:rowOff>
    </xdr:to>
    <xdr:sp macro="" textlink="">
      <xdr:nvSpPr>
        <xdr:cNvPr id="7" name="Right Brace 6"/>
        <xdr:cNvSpPr/>
      </xdr:nvSpPr>
      <xdr:spPr>
        <a:xfrm>
          <a:off x="8410575" y="33575625"/>
          <a:ext cx="123825" cy="361950"/>
        </a:xfrm>
        <a:prstGeom prst="rightBrace">
          <a:avLst>
            <a:gd name="adj1" fmla="val 0"/>
            <a:gd name="adj2" fmla="val 50000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3"/>
  <sheetViews>
    <sheetView showGridLines="0" tabSelected="1" workbookViewId="0">
      <selection activeCell="D4" sqref="D4"/>
    </sheetView>
  </sheetViews>
  <sheetFormatPr defaultRowHeight="15"/>
  <cols>
    <col min="3" max="3" width="60.140625" customWidth="1"/>
    <col min="4" max="4" width="26.140625" customWidth="1"/>
  </cols>
  <sheetData>
    <row r="2" spans="1:4">
      <c r="B2" s="166" t="s">
        <v>33</v>
      </c>
      <c r="C2" s="167"/>
      <c r="D2" s="168"/>
    </row>
    <row r="3" spans="1:4" s="15" customFormat="1" ht="15.75" thickBot="1">
      <c r="B3" s="17"/>
      <c r="C3" s="17"/>
      <c r="D3" s="17"/>
    </row>
    <row r="4" spans="1:4" s="15" customFormat="1" ht="15.75" thickBot="1">
      <c r="B4" s="1" t="s">
        <v>40</v>
      </c>
      <c r="C4" s="2"/>
      <c r="D4" s="164"/>
    </row>
    <row r="5" spans="1:4" s="15" customFormat="1" ht="15.75" thickBot="1">
      <c r="B5" s="17"/>
      <c r="C5" s="17"/>
      <c r="D5" s="165"/>
    </row>
    <row r="6" spans="1:4" s="15" customFormat="1" ht="15.75" thickBot="1">
      <c r="B6" s="1" t="s">
        <v>41</v>
      </c>
      <c r="C6" s="2"/>
      <c r="D6" s="164"/>
    </row>
    <row r="7" spans="1:4" s="15" customFormat="1" ht="15.75" thickBot="1">
      <c r="D7" s="165"/>
    </row>
    <row r="8" spans="1:4" s="15" customFormat="1" ht="15.75" thickBot="1">
      <c r="B8" s="1" t="s">
        <v>0</v>
      </c>
      <c r="C8" s="2"/>
      <c r="D8" s="164"/>
    </row>
    <row r="9" spans="1:4">
      <c r="B9" s="3"/>
      <c r="C9" s="3"/>
      <c r="D9" s="3"/>
    </row>
    <row r="10" spans="1:4">
      <c r="A10" s="25"/>
      <c r="B10" s="4"/>
      <c r="C10" s="4"/>
      <c r="D10" s="5" t="s">
        <v>32</v>
      </c>
    </row>
    <row r="11" spans="1:4">
      <c r="A11" s="25"/>
      <c r="B11" s="6" t="s">
        <v>1</v>
      </c>
      <c r="C11" s="7"/>
      <c r="D11" s="8"/>
    </row>
    <row r="12" spans="1:4">
      <c r="A12" s="25"/>
      <c r="B12" s="6"/>
      <c r="C12" s="9" t="s">
        <v>2</v>
      </c>
      <c r="D12" s="8"/>
    </row>
    <row r="13" spans="1:4">
      <c r="A13" s="25"/>
      <c r="B13" s="10"/>
      <c r="C13" s="4" t="s">
        <v>3</v>
      </c>
      <c r="D13" s="16"/>
    </row>
    <row r="14" spans="1:4">
      <c r="A14" s="25"/>
      <c r="B14" s="10"/>
      <c r="C14" s="4" t="s">
        <v>4</v>
      </c>
      <c r="D14" s="16"/>
    </row>
    <row r="15" spans="1:4">
      <c r="A15" s="25"/>
      <c r="B15" s="10"/>
      <c r="C15" s="4" t="s">
        <v>5</v>
      </c>
      <c r="D15" s="16"/>
    </row>
    <row r="16" spans="1:4">
      <c r="A16" s="25"/>
      <c r="B16" s="10"/>
      <c r="C16" s="4" t="s">
        <v>6</v>
      </c>
      <c r="D16" s="16"/>
    </row>
    <row r="17" spans="1:4">
      <c r="A17" s="25"/>
      <c r="B17" s="10"/>
      <c r="C17" s="4" t="s">
        <v>7</v>
      </c>
      <c r="D17" s="18">
        <f>+'A&amp;S hors prise en charge CNS'!H101+'A&amp;S hors prise en charge CNS'!H138</f>
        <v>0</v>
      </c>
    </row>
    <row r="18" spans="1:4">
      <c r="A18" s="25"/>
      <c r="B18" s="10"/>
      <c r="C18" s="4" t="s">
        <v>8</v>
      </c>
      <c r="D18" s="18">
        <f>+'A&amp;S hors prise en charge CNS'!H139+'A&amp;S hors prise en charge CNS'!H102</f>
        <v>0</v>
      </c>
    </row>
    <row r="19" spans="1:4">
      <c r="A19" s="25"/>
      <c r="B19" s="10"/>
      <c r="C19" s="4" t="s">
        <v>9</v>
      </c>
      <c r="D19" s="18">
        <f>+'A&amp;S hors prise en charge CNS'!H103+'A&amp;S hors prise en charge CNS'!H140</f>
        <v>0</v>
      </c>
    </row>
    <row r="20" spans="1:4">
      <c r="A20" s="25"/>
      <c r="B20" s="10"/>
      <c r="C20" s="4" t="s">
        <v>10</v>
      </c>
      <c r="D20" s="18">
        <f>+'A&amp;S hors prise en charge CNS'!H141+'A&amp;S hors prise en charge CNS'!H104</f>
        <v>0</v>
      </c>
    </row>
    <row r="21" spans="1:4">
      <c r="A21" s="25"/>
      <c r="B21" s="10"/>
      <c r="C21" s="4" t="s">
        <v>11</v>
      </c>
      <c r="D21" s="21"/>
    </row>
    <row r="22" spans="1:4">
      <c r="A22" s="25"/>
      <c r="B22" s="10"/>
      <c r="C22" s="4" t="s">
        <v>12</v>
      </c>
      <c r="D22" s="21"/>
    </row>
    <row r="23" spans="1:4">
      <c r="A23" s="25"/>
      <c r="B23" s="10"/>
      <c r="C23" s="4" t="s">
        <v>13</v>
      </c>
      <c r="D23" s="21"/>
    </row>
    <row r="24" spans="1:4">
      <c r="A24" s="25"/>
      <c r="B24" s="10"/>
      <c r="C24" s="4" t="s">
        <v>14</v>
      </c>
      <c r="D24" s="18">
        <f>+'A&amp;S hors prise en charge CNS'!H22+'A&amp;S hors prise en charge CNS'!H105+'A&amp;S hors prise en charge CNS'!H142</f>
        <v>0</v>
      </c>
    </row>
    <row r="25" spans="1:4">
      <c r="A25" s="25"/>
      <c r="B25" s="10"/>
      <c r="C25" s="11" t="s">
        <v>15</v>
      </c>
      <c r="D25" s="18" t="e">
        <f>+'A&amp;S hors prise en charge CNS'!H23+'A&amp;S hors prise en charge CNS'!H106</f>
        <v>#DIV/0!</v>
      </c>
    </row>
    <row r="26" spans="1:4">
      <c r="A26" s="25"/>
      <c r="B26" s="6"/>
      <c r="C26" s="9" t="s">
        <v>16</v>
      </c>
      <c r="D26" s="22"/>
    </row>
    <row r="27" spans="1:4">
      <c r="A27" s="25"/>
      <c r="B27" s="10"/>
      <c r="C27" s="4" t="s">
        <v>17</v>
      </c>
      <c r="D27" s="18" t="e">
        <f>+'A&amp;S hors prise en charge CNS'!H144</f>
        <v>#DIV/0!</v>
      </c>
    </row>
    <row r="28" spans="1:4">
      <c r="A28" s="25"/>
      <c r="B28" s="10"/>
      <c r="C28" s="4" t="s">
        <v>18</v>
      </c>
      <c r="D28" s="23">
        <f>+'A&amp;S hors prise en charge CNS'!H27+'A&amp;S hors prise en charge CNS'!H145+'A&amp;S hors prise en charge CNS'!H109</f>
        <v>0</v>
      </c>
    </row>
    <row r="29" spans="1:4">
      <c r="A29" s="25"/>
      <c r="B29" s="10"/>
      <c r="C29" s="4" t="s">
        <v>19</v>
      </c>
      <c r="D29" s="21"/>
    </row>
    <row r="30" spans="1:4">
      <c r="A30" s="25"/>
      <c r="B30" s="10"/>
      <c r="C30" s="4" t="s">
        <v>20</v>
      </c>
      <c r="D30" s="23">
        <f>+'A&amp;S hors prise en charge CNS'!H146+'A&amp;S hors prise en charge CNS'!H28+'A&amp;S hors prise en charge CNS'!H110</f>
        <v>0</v>
      </c>
    </row>
    <row r="31" spans="1:4">
      <c r="A31" s="25"/>
      <c r="B31" s="10"/>
      <c r="C31" s="4" t="s">
        <v>21</v>
      </c>
      <c r="D31" s="21"/>
    </row>
    <row r="32" spans="1:4">
      <c r="A32" s="25"/>
      <c r="B32" s="10"/>
      <c r="C32" s="4" t="s">
        <v>22</v>
      </c>
      <c r="D32" s="21"/>
    </row>
    <row r="33" spans="1:4">
      <c r="A33" s="25"/>
      <c r="B33" s="6"/>
      <c r="C33" s="9" t="s">
        <v>23</v>
      </c>
      <c r="D33" s="22"/>
    </row>
    <row r="34" spans="1:4">
      <c r="A34" s="25"/>
      <c r="B34" s="12"/>
      <c r="C34" s="11" t="s">
        <v>24</v>
      </c>
      <c r="D34" s="21"/>
    </row>
    <row r="35" spans="1:4">
      <c r="A35" s="25"/>
      <c r="B35" s="12"/>
      <c r="C35" s="11" t="s">
        <v>25</v>
      </c>
      <c r="D35" s="21"/>
    </row>
    <row r="36" spans="1:4">
      <c r="A36" s="25"/>
      <c r="B36" s="12"/>
      <c r="C36" s="11" t="s">
        <v>26</v>
      </c>
      <c r="D36" s="18" t="e">
        <f>+'A&amp;S hors prise en charge CNS'!H25+'A&amp;S hors prise en charge CNS'!H108</f>
        <v>#DIV/0!</v>
      </c>
    </row>
    <row r="37" spans="1:4">
      <c r="A37" s="25"/>
      <c r="B37" s="12"/>
      <c r="C37" s="11" t="s">
        <v>27</v>
      </c>
      <c r="D37" s="21"/>
    </row>
    <row r="38" spans="1:4">
      <c r="A38" s="25"/>
      <c r="B38" s="13"/>
      <c r="C38" s="14" t="s">
        <v>28</v>
      </c>
      <c r="D38" s="18" t="e">
        <f>+'A&amp;S hors prise en charge CNS'!H126</f>
        <v>#DIV/0!</v>
      </c>
    </row>
    <row r="39" spans="1:4" ht="15.75" thickBot="1">
      <c r="A39" s="25"/>
      <c r="B39" s="25"/>
      <c r="C39" s="25"/>
      <c r="D39" s="161"/>
    </row>
    <row r="40" spans="1:4" ht="15.75" thickBot="1">
      <c r="A40" s="25"/>
      <c r="B40" s="162" t="s">
        <v>42</v>
      </c>
      <c r="C40" s="31"/>
      <c r="D40" s="163" t="e">
        <f>+SUM(D17:D20)+D24+D25+D27+D36+D38+D28+D30</f>
        <v>#DIV/0!</v>
      </c>
    </row>
    <row r="42" spans="1:4">
      <c r="D42" s="20"/>
    </row>
    <row r="43" spans="1:4">
      <c r="D43" s="20"/>
    </row>
  </sheetData>
  <sheetProtection algorithmName="SHA-512" hashValue="sVYXpDSusECfMpXiSRfXUWi5QCTBcOw7eWCGnlTjF2DyysCw90cnAMSUcHYnmVTm+RkoZAaQQgjkMquduQdFjA==" saltValue="NDiuuTRFBrGcR5Vt4F6jTw==" spinCount="100000" sheet="1" objects="1" scenarios="1" selectLockedCells="1"/>
  <mergeCells count="1">
    <mergeCell ref="B2:D2"/>
  </mergeCell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150"/>
  <sheetViews>
    <sheetView showGridLines="0" workbookViewId="0">
      <selection activeCell="H147" sqref="H147"/>
    </sheetView>
  </sheetViews>
  <sheetFormatPr defaultRowHeight="15"/>
  <cols>
    <col min="1" max="2" width="9.140625" style="34"/>
    <col min="3" max="3" width="42.140625" style="34" customWidth="1"/>
    <col min="4" max="4" width="38" style="34" customWidth="1"/>
    <col min="5" max="5" width="14.5703125" style="34" hidden="1" customWidth="1"/>
    <col min="6" max="6" width="24.85546875" style="34" hidden="1" customWidth="1"/>
    <col min="7" max="7" width="24.42578125" style="57" hidden="1" customWidth="1"/>
    <col min="8" max="8" width="26.85546875" style="34" customWidth="1"/>
    <col min="9" max="9" width="32.7109375" style="34" bestFit="1" customWidth="1"/>
    <col min="10" max="10" width="25.5703125" style="34" customWidth="1"/>
    <col min="11" max="16384" width="9.140625" style="34"/>
  </cols>
  <sheetData>
    <row r="3" spans="2:10" ht="45.75" customHeight="1">
      <c r="C3" s="171" t="s">
        <v>142</v>
      </c>
      <c r="D3" s="172"/>
      <c r="E3" s="172"/>
      <c r="F3" s="172"/>
      <c r="G3" s="172"/>
      <c r="H3" s="172"/>
      <c r="I3" s="172"/>
      <c r="J3" s="35"/>
    </row>
    <row r="5" spans="2:10" ht="15.75" thickBot="1">
      <c r="C5" s="36" t="s">
        <v>0</v>
      </c>
      <c r="D5" s="37"/>
      <c r="E5" s="38"/>
      <c r="F5" s="39"/>
      <c r="G5" s="40"/>
      <c r="H5" s="26">
        <f>+'Total '!D8</f>
        <v>0</v>
      </c>
    </row>
    <row r="6" spans="2:10">
      <c r="C6" s="41" t="str">
        <f>+'Total '!B6</f>
        <v>Nom de l'entité concernée:</v>
      </c>
      <c r="D6" s="42"/>
      <c r="E6" s="43"/>
      <c r="F6" s="44"/>
      <c r="G6" s="45"/>
      <c r="H6" s="27">
        <f>+'Total '!D6</f>
        <v>0</v>
      </c>
    </row>
    <row r="7" spans="2:10" s="46" customFormat="1">
      <c r="C7" s="47"/>
      <c r="D7" s="47"/>
      <c r="E7" s="48"/>
      <c r="G7" s="49"/>
      <c r="H7" s="50"/>
    </row>
    <row r="8" spans="2:10" s="46" customFormat="1">
      <c r="C8" s="47"/>
      <c r="D8" s="47"/>
      <c r="E8" s="48"/>
      <c r="G8" s="49"/>
      <c r="H8" s="50"/>
    </row>
    <row r="9" spans="2:10">
      <c r="C9" s="51" t="s">
        <v>35</v>
      </c>
      <c r="D9" s="52"/>
      <c r="E9" s="53"/>
      <c r="F9" s="54"/>
      <c r="G9" s="55"/>
      <c r="H9" s="56"/>
    </row>
    <row r="10" spans="2:10">
      <c r="C10" s="47"/>
      <c r="D10" s="47"/>
      <c r="E10" s="48"/>
    </row>
    <row r="11" spans="2:10" ht="15.75" thickBot="1">
      <c r="C11" s="47"/>
      <c r="D11" s="47"/>
      <c r="E11" s="48"/>
    </row>
    <row r="12" spans="2:10" ht="18.75">
      <c r="B12" s="58" t="s">
        <v>133</v>
      </c>
      <c r="C12" s="59"/>
      <c r="D12" s="59"/>
      <c r="E12" s="60"/>
      <c r="F12" s="61"/>
      <c r="G12" s="62"/>
      <c r="H12" s="61"/>
      <c r="I12" s="61"/>
      <c r="J12" s="63"/>
    </row>
    <row r="13" spans="2:10">
      <c r="B13" s="64"/>
      <c r="C13" s="47"/>
      <c r="D13" s="47"/>
      <c r="E13" s="48"/>
      <c r="F13" s="46"/>
      <c r="G13" s="49"/>
      <c r="H13" s="46"/>
      <c r="I13" s="46"/>
      <c r="J13" s="65"/>
    </row>
    <row r="14" spans="2:10">
      <c r="B14" s="66"/>
      <c r="C14" s="67" t="s">
        <v>141</v>
      </c>
      <c r="D14" s="68"/>
      <c r="E14" s="67"/>
      <c r="F14" s="67"/>
      <c r="G14" s="67"/>
      <c r="H14" s="69"/>
      <c r="I14" s="67"/>
      <c r="J14" s="70"/>
    </row>
    <row r="15" spans="2:10">
      <c r="B15" s="64"/>
      <c r="C15" s="47"/>
      <c r="D15" s="47"/>
      <c r="E15" s="48"/>
      <c r="F15" s="46"/>
      <c r="G15" s="49"/>
      <c r="H15" s="46"/>
      <c r="I15" s="46"/>
      <c r="J15" s="65"/>
    </row>
    <row r="16" spans="2:10" ht="15.75">
      <c r="B16" s="64"/>
      <c r="C16" s="174" t="s">
        <v>31</v>
      </c>
      <c r="D16" s="175"/>
      <c r="E16" s="71"/>
      <c r="F16" s="72"/>
      <c r="G16" s="73"/>
      <c r="H16" s="74" t="s">
        <v>137</v>
      </c>
      <c r="I16" s="74" t="s">
        <v>36</v>
      </c>
      <c r="J16" s="65"/>
    </row>
    <row r="17" spans="2:10">
      <c r="B17" s="64"/>
      <c r="C17" s="176" t="s">
        <v>29</v>
      </c>
      <c r="D17" s="177"/>
      <c r="E17" s="72"/>
      <c r="F17" s="72"/>
      <c r="G17" s="73"/>
      <c r="H17" s="75">
        <f>+IF(J77/60&gt;0,J77/60,H84)</f>
        <v>0</v>
      </c>
      <c r="I17" s="28" t="e">
        <f>+ROUND(H17/$H$9,2)</f>
        <v>#DIV/0!</v>
      </c>
      <c r="J17" s="65"/>
    </row>
    <row r="18" spans="2:10">
      <c r="B18" s="64"/>
      <c r="C18" s="72"/>
      <c r="D18" s="72"/>
      <c r="E18" s="72"/>
      <c r="F18" s="72"/>
      <c r="G18" s="73"/>
      <c r="H18" s="72"/>
      <c r="I18" s="72"/>
      <c r="J18" s="65"/>
    </row>
    <row r="19" spans="2:10" ht="30">
      <c r="B19" s="64"/>
      <c r="C19" s="76"/>
      <c r="D19" s="76"/>
      <c r="E19" s="77"/>
      <c r="F19" s="72"/>
      <c r="G19" s="73"/>
      <c r="H19" s="78" t="s">
        <v>30</v>
      </c>
      <c r="I19" s="46"/>
      <c r="J19" s="65"/>
    </row>
    <row r="20" spans="2:10">
      <c r="B20" s="64"/>
      <c r="C20" s="79" t="s">
        <v>1</v>
      </c>
      <c r="D20" s="80"/>
      <c r="E20" s="81"/>
      <c r="F20" s="72"/>
      <c r="G20" s="73"/>
      <c r="H20" s="82"/>
      <c r="I20" s="46"/>
      <c r="J20" s="83"/>
    </row>
    <row r="21" spans="2:10">
      <c r="B21" s="64"/>
      <c r="C21" s="79"/>
      <c r="D21" s="84" t="s">
        <v>2</v>
      </c>
      <c r="E21" s="81"/>
      <c r="F21" s="72"/>
      <c r="G21" s="73"/>
      <c r="H21" s="82"/>
      <c r="I21" s="46"/>
      <c r="J21" s="65"/>
    </row>
    <row r="22" spans="2:10">
      <c r="B22" s="64"/>
      <c r="C22" s="85"/>
      <c r="D22" s="86" t="s">
        <v>14</v>
      </c>
      <c r="E22" s="87"/>
      <c r="F22" s="72"/>
      <c r="G22" s="73"/>
      <c r="H22" s="88"/>
      <c r="I22" s="46"/>
      <c r="J22" s="65"/>
    </row>
    <row r="23" spans="2:10">
      <c r="B23" s="64"/>
      <c r="C23" s="85"/>
      <c r="D23" s="89" t="s">
        <v>15</v>
      </c>
      <c r="E23" s="87"/>
      <c r="F23" s="72"/>
      <c r="G23" s="73"/>
      <c r="H23" s="24" t="e">
        <f>+ROUND(I17*36%,2)</f>
        <v>#DIV/0!</v>
      </c>
      <c r="I23" s="46"/>
      <c r="J23" s="65"/>
    </row>
    <row r="24" spans="2:10">
      <c r="B24" s="64"/>
      <c r="C24" s="79"/>
      <c r="D24" s="84" t="s">
        <v>23</v>
      </c>
      <c r="E24" s="81"/>
      <c r="F24" s="72"/>
      <c r="G24" s="73"/>
      <c r="H24" s="90"/>
      <c r="I24" s="173" t="s">
        <v>34</v>
      </c>
      <c r="J24" s="65"/>
    </row>
    <row r="25" spans="2:10">
      <c r="B25" s="64"/>
      <c r="C25" s="91"/>
      <c r="D25" s="89" t="s">
        <v>26</v>
      </c>
      <c r="E25" s="87"/>
      <c r="F25" s="72"/>
      <c r="G25" s="73"/>
      <c r="H25" s="24" t="e">
        <f>+ROUND(I17*44%,2)</f>
        <v>#DIV/0!</v>
      </c>
      <c r="I25" s="173"/>
      <c r="J25" s="92"/>
    </row>
    <row r="26" spans="2:10">
      <c r="B26" s="64"/>
      <c r="C26" s="93"/>
      <c r="D26" s="94" t="s">
        <v>16</v>
      </c>
      <c r="E26" s="81"/>
      <c r="F26" s="72"/>
      <c r="G26" s="73"/>
      <c r="H26" s="90"/>
      <c r="I26" s="95"/>
      <c r="J26" s="65"/>
    </row>
    <row r="27" spans="2:10">
      <c r="B27" s="64"/>
      <c r="C27" s="96"/>
      <c r="D27" s="86" t="s">
        <v>18</v>
      </c>
      <c r="E27" s="97"/>
      <c r="F27" s="72"/>
      <c r="G27" s="73"/>
      <c r="H27" s="98"/>
      <c r="I27" s="46"/>
      <c r="J27" s="65"/>
    </row>
    <row r="28" spans="2:10">
      <c r="B28" s="64"/>
      <c r="C28" s="96"/>
      <c r="D28" s="86" t="s">
        <v>20</v>
      </c>
      <c r="E28" s="97"/>
      <c r="F28" s="72"/>
      <c r="G28" s="73"/>
      <c r="H28" s="98"/>
      <c r="I28" s="46"/>
      <c r="J28" s="65"/>
    </row>
    <row r="29" spans="2:10">
      <c r="B29" s="64"/>
      <c r="C29" s="46"/>
      <c r="D29" s="46"/>
      <c r="E29" s="48"/>
      <c r="F29" s="46"/>
      <c r="G29" s="49"/>
      <c r="H29" s="99"/>
      <c r="I29" s="46"/>
      <c r="J29" s="65"/>
    </row>
    <row r="30" spans="2:10">
      <c r="B30" s="64"/>
      <c r="C30" s="100" t="s">
        <v>37</v>
      </c>
      <c r="D30" s="100"/>
      <c r="E30" s="46"/>
      <c r="F30" s="46"/>
      <c r="G30" s="49"/>
      <c r="H30" s="29" t="e">
        <f>+IF(I17=SUM(H21:H28),"ok"," nombre d'ETP à vérifier")</f>
        <v>#DIV/0!</v>
      </c>
      <c r="I30" s="46"/>
      <c r="J30" s="65"/>
    </row>
    <row r="31" spans="2:10">
      <c r="B31" s="64"/>
      <c r="C31" s="46"/>
      <c r="D31" s="46"/>
      <c r="E31" s="48"/>
      <c r="F31" s="46"/>
      <c r="G31" s="49"/>
      <c r="H31" s="46"/>
      <c r="I31" s="46"/>
      <c r="J31" s="65"/>
    </row>
    <row r="32" spans="2:10">
      <c r="B32" s="66"/>
      <c r="C32" s="67" t="s">
        <v>134</v>
      </c>
      <c r="D32" s="68"/>
      <c r="E32" s="67"/>
      <c r="F32" s="67"/>
      <c r="G32" s="67"/>
      <c r="H32" s="69"/>
      <c r="I32" s="67"/>
      <c r="J32" s="70"/>
    </row>
    <row r="33" spans="2:10">
      <c r="B33" s="64"/>
      <c r="C33" s="46"/>
      <c r="D33" s="46"/>
      <c r="E33" s="46"/>
      <c r="F33" s="46"/>
      <c r="G33" s="49"/>
      <c r="H33" s="46"/>
      <c r="I33" s="46"/>
      <c r="J33" s="65"/>
    </row>
    <row r="34" spans="2:10" s="46" customFormat="1">
      <c r="B34" s="64"/>
      <c r="C34" s="101"/>
      <c r="G34" s="49"/>
      <c r="J34" s="65"/>
    </row>
    <row r="35" spans="2:10" ht="38.25" customHeight="1">
      <c r="B35" s="64"/>
      <c r="C35" s="46"/>
      <c r="D35" s="102" t="s">
        <v>43</v>
      </c>
      <c r="E35" s="103" t="s">
        <v>44</v>
      </c>
      <c r="F35" s="102" t="s">
        <v>45</v>
      </c>
      <c r="G35" s="104" t="s">
        <v>46</v>
      </c>
      <c r="H35" s="103" t="s">
        <v>47</v>
      </c>
      <c r="I35" s="103" t="s">
        <v>48</v>
      </c>
      <c r="J35" s="105" t="s">
        <v>49</v>
      </c>
    </row>
    <row r="36" spans="2:10" ht="10.5" customHeight="1">
      <c r="B36" s="64"/>
      <c r="C36" s="46"/>
      <c r="D36" s="46"/>
      <c r="E36" s="46"/>
      <c r="F36" s="46"/>
      <c r="G36" s="49"/>
      <c r="H36" s="46"/>
      <c r="I36" s="46"/>
      <c r="J36" s="65"/>
    </row>
    <row r="37" spans="2:10">
      <c r="B37" s="64"/>
      <c r="C37" s="106" t="s">
        <v>50</v>
      </c>
      <c r="D37" s="107"/>
      <c r="E37" s="107"/>
      <c r="F37" s="107"/>
      <c r="G37" s="108"/>
      <c r="H37" s="109"/>
      <c r="I37" s="109"/>
      <c r="J37" s="110"/>
    </row>
    <row r="38" spans="2:10" ht="25.5">
      <c r="B38" s="64"/>
      <c r="C38" s="111" t="s">
        <v>51</v>
      </c>
      <c r="D38" s="111" t="s">
        <v>52</v>
      </c>
      <c r="E38" s="111" t="s">
        <v>53</v>
      </c>
      <c r="F38" s="111">
        <v>1</v>
      </c>
      <c r="G38" s="112">
        <v>30</v>
      </c>
      <c r="H38" s="113">
        <f>+G38/(7*F38)</f>
        <v>4.2857142857142856</v>
      </c>
      <c r="I38" s="114"/>
      <c r="J38" s="30">
        <f>+H38*I38</f>
        <v>0</v>
      </c>
    </row>
    <row r="39" spans="2:10" ht="25.5">
      <c r="B39" s="64"/>
      <c r="C39" s="111" t="s">
        <v>54</v>
      </c>
      <c r="D39" s="111" t="s">
        <v>55</v>
      </c>
      <c r="E39" s="111" t="s">
        <v>53</v>
      </c>
      <c r="F39" s="111">
        <v>1</v>
      </c>
      <c r="G39" s="112" t="s">
        <v>56</v>
      </c>
      <c r="H39" s="113">
        <f t="shared" ref="H39:H66" si="0">+G39/(7*F39)</f>
        <v>10</v>
      </c>
      <c r="I39" s="114"/>
      <c r="J39" s="30">
        <f t="shared" ref="J39:J66" si="1">+H39*I39</f>
        <v>0</v>
      </c>
    </row>
    <row r="40" spans="2:10" ht="25.5">
      <c r="B40" s="64"/>
      <c r="C40" s="111" t="s">
        <v>57</v>
      </c>
      <c r="D40" s="111" t="s">
        <v>58</v>
      </c>
      <c r="E40" s="111" t="s">
        <v>53</v>
      </c>
      <c r="F40" s="111">
        <v>1</v>
      </c>
      <c r="G40" s="112" t="s">
        <v>59</v>
      </c>
      <c r="H40" s="113">
        <f t="shared" si="0"/>
        <v>16.785714285714285</v>
      </c>
      <c r="I40" s="114"/>
      <c r="J40" s="30">
        <f t="shared" si="1"/>
        <v>0</v>
      </c>
    </row>
    <row r="41" spans="2:10" ht="25.5">
      <c r="B41" s="64"/>
      <c r="C41" s="111" t="s">
        <v>60</v>
      </c>
      <c r="D41" s="111" t="s">
        <v>61</v>
      </c>
      <c r="E41" s="111" t="s">
        <v>53</v>
      </c>
      <c r="F41" s="111">
        <v>2</v>
      </c>
      <c r="G41" s="112">
        <v>35</v>
      </c>
      <c r="H41" s="113">
        <f t="shared" si="0"/>
        <v>2.5</v>
      </c>
      <c r="I41" s="114"/>
      <c r="J41" s="30">
        <f t="shared" si="1"/>
        <v>0</v>
      </c>
    </row>
    <row r="42" spans="2:10" ht="25.5">
      <c r="B42" s="64"/>
      <c r="C42" s="111" t="s">
        <v>62</v>
      </c>
      <c r="D42" s="111" t="s">
        <v>63</v>
      </c>
      <c r="E42" s="111" t="s">
        <v>53</v>
      </c>
      <c r="F42" s="111">
        <v>1</v>
      </c>
      <c r="G42" s="112">
        <v>35</v>
      </c>
      <c r="H42" s="113">
        <f t="shared" si="0"/>
        <v>5</v>
      </c>
      <c r="I42" s="114"/>
      <c r="J42" s="30">
        <f t="shared" si="1"/>
        <v>0</v>
      </c>
    </row>
    <row r="43" spans="2:10" ht="25.5">
      <c r="B43" s="64"/>
      <c r="C43" s="111" t="s">
        <v>64</v>
      </c>
      <c r="D43" s="111" t="s">
        <v>65</v>
      </c>
      <c r="E43" s="111" t="s">
        <v>53</v>
      </c>
      <c r="F43" s="111">
        <v>1</v>
      </c>
      <c r="G43" s="112">
        <v>5</v>
      </c>
      <c r="H43" s="113">
        <f>+G43</f>
        <v>5</v>
      </c>
      <c r="I43" s="114"/>
      <c r="J43" s="30">
        <f t="shared" si="1"/>
        <v>0</v>
      </c>
    </row>
    <row r="44" spans="2:10" ht="25.5">
      <c r="B44" s="64"/>
      <c r="C44" s="111" t="s">
        <v>66</v>
      </c>
      <c r="D44" s="111" t="s">
        <v>67</v>
      </c>
      <c r="E44" s="111" t="s">
        <v>53</v>
      </c>
      <c r="F44" s="111"/>
      <c r="G44" s="115">
        <v>8</v>
      </c>
      <c r="H44" s="113">
        <f>+G44</f>
        <v>8</v>
      </c>
      <c r="I44" s="114"/>
      <c r="J44" s="30">
        <f>+H44*I44</f>
        <v>0</v>
      </c>
    </row>
    <row r="45" spans="2:10">
      <c r="B45" s="64"/>
      <c r="C45" s="106" t="s">
        <v>68</v>
      </c>
      <c r="D45" s="116"/>
      <c r="E45" s="116"/>
      <c r="F45" s="116"/>
      <c r="G45" s="117"/>
      <c r="H45" s="117"/>
      <c r="I45" s="117"/>
      <c r="J45" s="118"/>
    </row>
    <row r="46" spans="2:10" ht="25.5" customHeight="1">
      <c r="B46" s="64"/>
      <c r="C46" s="111" t="s">
        <v>69</v>
      </c>
      <c r="D46" s="111" t="s">
        <v>70</v>
      </c>
      <c r="E46" s="111" t="s">
        <v>53</v>
      </c>
      <c r="F46" s="111">
        <v>5</v>
      </c>
      <c r="G46" s="112" t="s">
        <v>71</v>
      </c>
      <c r="H46" s="113">
        <f t="shared" si="0"/>
        <v>2.5</v>
      </c>
      <c r="I46" s="114"/>
      <c r="J46" s="30">
        <f t="shared" si="1"/>
        <v>0</v>
      </c>
    </row>
    <row r="47" spans="2:10" ht="25.5" customHeight="1">
      <c r="B47" s="64"/>
      <c r="C47" s="111" t="s">
        <v>72</v>
      </c>
      <c r="D47" s="111" t="s">
        <v>73</v>
      </c>
      <c r="E47" s="111" t="s">
        <v>53</v>
      </c>
      <c r="F47" s="111">
        <v>5</v>
      </c>
      <c r="G47" s="112">
        <v>175</v>
      </c>
      <c r="H47" s="113">
        <f t="shared" si="0"/>
        <v>5</v>
      </c>
      <c r="I47" s="114"/>
      <c r="J47" s="30">
        <f t="shared" si="1"/>
        <v>0</v>
      </c>
    </row>
    <row r="48" spans="2:10" ht="25.5" customHeight="1">
      <c r="B48" s="64"/>
      <c r="C48" s="111" t="s">
        <v>74</v>
      </c>
      <c r="D48" s="111" t="s">
        <v>75</v>
      </c>
      <c r="E48" s="111" t="s">
        <v>53</v>
      </c>
      <c r="F48" s="111">
        <v>5</v>
      </c>
      <c r="G48" s="112" t="s">
        <v>76</v>
      </c>
      <c r="H48" s="113">
        <f t="shared" si="0"/>
        <v>7.5</v>
      </c>
      <c r="I48" s="114"/>
      <c r="J48" s="30">
        <f t="shared" si="1"/>
        <v>0</v>
      </c>
    </row>
    <row r="49" spans="2:10" ht="38.25">
      <c r="B49" s="64"/>
      <c r="C49" s="111" t="s">
        <v>77</v>
      </c>
      <c r="D49" s="111" t="s">
        <v>78</v>
      </c>
      <c r="E49" s="111" t="s">
        <v>53</v>
      </c>
      <c r="F49" s="111">
        <v>3</v>
      </c>
      <c r="G49" s="112" t="s">
        <v>79</v>
      </c>
      <c r="H49" s="113">
        <f t="shared" si="0"/>
        <v>2.5</v>
      </c>
      <c r="I49" s="114"/>
      <c r="J49" s="30">
        <f t="shared" si="1"/>
        <v>0</v>
      </c>
    </row>
    <row r="50" spans="2:10">
      <c r="B50" s="64"/>
      <c r="C50" s="106" t="s">
        <v>80</v>
      </c>
      <c r="D50" s="116"/>
      <c r="E50" s="116"/>
      <c r="F50" s="116"/>
      <c r="G50" s="117"/>
      <c r="H50" s="117"/>
      <c r="I50" s="117"/>
      <c r="J50" s="118"/>
    </row>
    <row r="51" spans="2:10" ht="25.5">
      <c r="B51" s="64"/>
      <c r="C51" s="111" t="s">
        <v>81</v>
      </c>
      <c r="D51" s="111" t="s">
        <v>82</v>
      </c>
      <c r="E51" s="111" t="s">
        <v>53</v>
      </c>
      <c r="F51" s="111">
        <v>3</v>
      </c>
      <c r="G51" s="112">
        <v>105</v>
      </c>
      <c r="H51" s="113">
        <f t="shared" si="0"/>
        <v>5</v>
      </c>
      <c r="I51" s="114"/>
      <c r="J51" s="30">
        <f t="shared" si="1"/>
        <v>0</v>
      </c>
    </row>
    <row r="52" spans="2:10" ht="25.5">
      <c r="B52" s="64"/>
      <c r="C52" s="111" t="s">
        <v>83</v>
      </c>
      <c r="D52" s="111" t="s">
        <v>84</v>
      </c>
      <c r="E52" s="111" t="s">
        <v>53</v>
      </c>
      <c r="F52" s="111">
        <v>3</v>
      </c>
      <c r="G52" s="112">
        <v>210</v>
      </c>
      <c r="H52" s="113">
        <f t="shared" si="0"/>
        <v>10</v>
      </c>
      <c r="I52" s="114"/>
      <c r="J52" s="30">
        <f t="shared" si="1"/>
        <v>0</v>
      </c>
    </row>
    <row r="53" spans="2:10" ht="25.5">
      <c r="B53" s="64"/>
      <c r="C53" s="111" t="s">
        <v>85</v>
      </c>
      <c r="D53" s="111" t="s">
        <v>86</v>
      </c>
      <c r="E53" s="111" t="s">
        <v>53</v>
      </c>
      <c r="F53" s="111">
        <v>3</v>
      </c>
      <c r="G53" s="112">
        <v>420</v>
      </c>
      <c r="H53" s="113">
        <f t="shared" si="0"/>
        <v>20</v>
      </c>
      <c r="I53" s="114"/>
      <c r="J53" s="30">
        <f t="shared" si="1"/>
        <v>0</v>
      </c>
    </row>
    <row r="54" spans="2:10" ht="25.5" customHeight="1">
      <c r="B54" s="64"/>
      <c r="C54" s="111" t="s">
        <v>87</v>
      </c>
      <c r="D54" s="111" t="s">
        <v>88</v>
      </c>
      <c r="E54" s="111" t="s">
        <v>53</v>
      </c>
      <c r="F54" s="111">
        <v>6</v>
      </c>
      <c r="G54" s="112">
        <v>210</v>
      </c>
      <c r="H54" s="113">
        <f t="shared" si="0"/>
        <v>5</v>
      </c>
      <c r="I54" s="114"/>
      <c r="J54" s="30">
        <f t="shared" si="1"/>
        <v>0</v>
      </c>
    </row>
    <row r="55" spans="2:10">
      <c r="B55" s="64"/>
      <c r="C55" s="106" t="s">
        <v>89</v>
      </c>
      <c r="D55" s="107"/>
      <c r="E55" s="107"/>
      <c r="F55" s="107"/>
      <c r="G55" s="108"/>
      <c r="H55" s="108"/>
      <c r="I55" s="108"/>
      <c r="J55" s="119"/>
    </row>
    <row r="56" spans="2:10" ht="25.5">
      <c r="B56" s="64"/>
      <c r="C56" s="111" t="s">
        <v>90</v>
      </c>
      <c r="D56" s="111" t="s">
        <v>91</v>
      </c>
      <c r="E56" s="111" t="s">
        <v>53</v>
      </c>
      <c r="F56" s="111">
        <v>2</v>
      </c>
      <c r="G56" s="112">
        <v>70</v>
      </c>
      <c r="H56" s="113">
        <f t="shared" si="0"/>
        <v>5</v>
      </c>
      <c r="I56" s="114"/>
      <c r="J56" s="30">
        <f t="shared" si="1"/>
        <v>0</v>
      </c>
    </row>
    <row r="57" spans="2:10" ht="25.5">
      <c r="B57" s="64"/>
      <c r="C57" s="111" t="s">
        <v>92</v>
      </c>
      <c r="D57" s="111" t="s">
        <v>93</v>
      </c>
      <c r="E57" s="111" t="s">
        <v>53</v>
      </c>
      <c r="F57" s="111">
        <v>2</v>
      </c>
      <c r="G57" s="112">
        <v>105</v>
      </c>
      <c r="H57" s="113">
        <f t="shared" si="0"/>
        <v>7.5</v>
      </c>
      <c r="I57" s="114"/>
      <c r="J57" s="30">
        <f t="shared" si="1"/>
        <v>0</v>
      </c>
    </row>
    <row r="58" spans="2:10" ht="25.5">
      <c r="B58" s="64"/>
      <c r="C58" s="111" t="s">
        <v>94</v>
      </c>
      <c r="D58" s="111" t="s">
        <v>95</v>
      </c>
      <c r="E58" s="111" t="s">
        <v>53</v>
      </c>
      <c r="F58" s="111">
        <v>2</v>
      </c>
      <c r="G58" s="112">
        <v>210</v>
      </c>
      <c r="H58" s="113">
        <f t="shared" si="0"/>
        <v>15</v>
      </c>
      <c r="I58" s="114"/>
      <c r="J58" s="30">
        <f t="shared" si="1"/>
        <v>0</v>
      </c>
    </row>
    <row r="59" spans="2:10" ht="38.25">
      <c r="B59" s="64"/>
      <c r="C59" s="111" t="s">
        <v>96</v>
      </c>
      <c r="D59" s="111" t="s">
        <v>97</v>
      </c>
      <c r="E59" s="111" t="s">
        <v>53</v>
      </c>
      <c r="F59" s="111">
        <v>1</v>
      </c>
      <c r="G59" s="112" t="s">
        <v>98</v>
      </c>
      <c r="H59" s="113">
        <f t="shared" si="0"/>
        <v>2.5</v>
      </c>
      <c r="I59" s="114"/>
      <c r="J59" s="30">
        <f t="shared" si="1"/>
        <v>0</v>
      </c>
    </row>
    <row r="60" spans="2:10">
      <c r="B60" s="64"/>
      <c r="C60" s="106" t="s">
        <v>99</v>
      </c>
      <c r="D60" s="116"/>
      <c r="E60" s="116"/>
      <c r="F60" s="116"/>
      <c r="G60" s="117"/>
      <c r="H60" s="117"/>
      <c r="I60" s="117"/>
      <c r="J60" s="118"/>
    </row>
    <row r="61" spans="2:10" ht="25.5">
      <c r="B61" s="64"/>
      <c r="C61" s="111" t="s">
        <v>100</v>
      </c>
      <c r="D61" s="111" t="s">
        <v>101</v>
      </c>
      <c r="E61" s="111" t="s">
        <v>53</v>
      </c>
      <c r="F61" s="111">
        <v>1</v>
      </c>
      <c r="G61" s="112" t="s">
        <v>79</v>
      </c>
      <c r="H61" s="113">
        <f t="shared" si="0"/>
        <v>7.5</v>
      </c>
      <c r="I61" s="114"/>
      <c r="J61" s="30">
        <f t="shared" si="1"/>
        <v>0</v>
      </c>
    </row>
    <row r="62" spans="2:10" ht="25.5">
      <c r="B62" s="64"/>
      <c r="C62" s="111" t="s">
        <v>102</v>
      </c>
      <c r="D62" s="111" t="s">
        <v>103</v>
      </c>
      <c r="E62" s="111" t="s">
        <v>53</v>
      </c>
      <c r="F62" s="111">
        <v>1</v>
      </c>
      <c r="G62" s="112">
        <v>105</v>
      </c>
      <c r="H62" s="113">
        <f t="shared" si="0"/>
        <v>15</v>
      </c>
      <c r="I62" s="114"/>
      <c r="J62" s="30">
        <f t="shared" si="1"/>
        <v>0</v>
      </c>
    </row>
    <row r="63" spans="2:10" ht="25.5">
      <c r="B63" s="64"/>
      <c r="C63" s="111" t="s">
        <v>104</v>
      </c>
      <c r="D63" s="111" t="s">
        <v>105</v>
      </c>
      <c r="E63" s="111" t="s">
        <v>53</v>
      </c>
      <c r="F63" s="111">
        <v>1</v>
      </c>
      <c r="G63" s="112" t="s">
        <v>79</v>
      </c>
      <c r="H63" s="113">
        <f t="shared" si="0"/>
        <v>7.5</v>
      </c>
      <c r="I63" s="114"/>
      <c r="J63" s="30">
        <f t="shared" si="1"/>
        <v>0</v>
      </c>
    </row>
    <row r="64" spans="2:10" ht="25.5">
      <c r="B64" s="64"/>
      <c r="C64" s="111" t="s">
        <v>106</v>
      </c>
      <c r="D64" s="111" t="s">
        <v>107</v>
      </c>
      <c r="E64" s="111" t="s">
        <v>53</v>
      </c>
      <c r="F64" s="111">
        <v>1</v>
      </c>
      <c r="G64" s="112">
        <v>105</v>
      </c>
      <c r="H64" s="113">
        <f t="shared" si="0"/>
        <v>15</v>
      </c>
      <c r="I64" s="114"/>
      <c r="J64" s="30">
        <f t="shared" si="1"/>
        <v>0</v>
      </c>
    </row>
    <row r="65" spans="2:10" ht="25.5">
      <c r="B65" s="64"/>
      <c r="C65" s="111" t="s">
        <v>108</v>
      </c>
      <c r="D65" s="111" t="s">
        <v>109</v>
      </c>
      <c r="E65" s="111" t="s">
        <v>53</v>
      </c>
      <c r="F65" s="111">
        <v>1</v>
      </c>
      <c r="G65" s="112">
        <v>35</v>
      </c>
      <c r="H65" s="113">
        <f t="shared" si="0"/>
        <v>5</v>
      </c>
      <c r="I65" s="114"/>
      <c r="J65" s="30">
        <f t="shared" si="1"/>
        <v>0</v>
      </c>
    </row>
    <row r="66" spans="2:10" ht="25.5">
      <c r="B66" s="64"/>
      <c r="C66" s="111" t="s">
        <v>110</v>
      </c>
      <c r="D66" s="111" t="s">
        <v>111</v>
      </c>
      <c r="E66" s="111" t="s">
        <v>53</v>
      </c>
      <c r="F66" s="111">
        <v>1</v>
      </c>
      <c r="G66" s="112">
        <v>35</v>
      </c>
      <c r="H66" s="113">
        <f t="shared" si="0"/>
        <v>5</v>
      </c>
      <c r="I66" s="114"/>
      <c r="J66" s="30">
        <f t="shared" si="1"/>
        <v>0</v>
      </c>
    </row>
    <row r="67" spans="2:10">
      <c r="B67" s="64"/>
      <c r="C67" s="106" t="s">
        <v>118</v>
      </c>
      <c r="D67" s="116"/>
      <c r="E67" s="116"/>
      <c r="F67" s="116"/>
      <c r="G67" s="117"/>
      <c r="H67" s="117"/>
      <c r="I67" s="117"/>
      <c r="J67" s="118"/>
    </row>
    <row r="68" spans="2:10" ht="25.5">
      <c r="B68" s="64"/>
      <c r="C68" s="111" t="s">
        <v>119</v>
      </c>
      <c r="D68" s="111" t="s">
        <v>120</v>
      </c>
      <c r="E68" s="111" t="s">
        <v>53</v>
      </c>
      <c r="F68" s="111"/>
      <c r="G68" s="112"/>
      <c r="H68" s="113">
        <v>15</v>
      </c>
      <c r="I68" s="114"/>
      <c r="J68" s="30">
        <f t="shared" ref="J68:J74" si="2">+H68*I68</f>
        <v>0</v>
      </c>
    </row>
    <row r="69" spans="2:10" ht="25.5">
      <c r="B69" s="64"/>
      <c r="C69" s="111" t="s">
        <v>121</v>
      </c>
      <c r="D69" s="111" t="s">
        <v>122</v>
      </c>
      <c r="E69" s="111" t="s">
        <v>53</v>
      </c>
      <c r="F69" s="111"/>
      <c r="G69" s="112"/>
      <c r="H69" s="113">
        <v>15</v>
      </c>
      <c r="I69" s="114"/>
      <c r="J69" s="30">
        <f t="shared" si="2"/>
        <v>0</v>
      </c>
    </row>
    <row r="70" spans="2:10" ht="25.5">
      <c r="B70" s="64"/>
      <c r="C70" s="111" t="s">
        <v>123</v>
      </c>
      <c r="D70" s="111" t="s">
        <v>124</v>
      </c>
      <c r="E70" s="111" t="s">
        <v>53</v>
      </c>
      <c r="F70" s="111"/>
      <c r="G70" s="112"/>
      <c r="H70" s="113">
        <v>15</v>
      </c>
      <c r="I70" s="114"/>
      <c r="J70" s="30">
        <f t="shared" si="2"/>
        <v>0</v>
      </c>
    </row>
    <row r="71" spans="2:10" ht="25.5">
      <c r="B71" s="64"/>
      <c r="C71" s="111" t="s">
        <v>125</v>
      </c>
      <c r="D71" s="111" t="s">
        <v>126</v>
      </c>
      <c r="E71" s="111" t="s">
        <v>53</v>
      </c>
      <c r="F71" s="111"/>
      <c r="G71" s="112"/>
      <c r="H71" s="113">
        <v>15</v>
      </c>
      <c r="I71" s="114"/>
      <c r="J71" s="30">
        <f t="shared" si="2"/>
        <v>0</v>
      </c>
    </row>
    <row r="72" spans="2:10" ht="25.5">
      <c r="B72" s="64"/>
      <c r="C72" s="111" t="s">
        <v>127</v>
      </c>
      <c r="D72" s="111" t="s">
        <v>128</v>
      </c>
      <c r="E72" s="111" t="s">
        <v>53</v>
      </c>
      <c r="F72" s="111"/>
      <c r="G72" s="112"/>
      <c r="H72" s="113">
        <v>7.5</v>
      </c>
      <c r="I72" s="114"/>
      <c r="J72" s="30">
        <f t="shared" si="2"/>
        <v>0</v>
      </c>
    </row>
    <row r="73" spans="2:10" ht="25.5">
      <c r="B73" s="64"/>
      <c r="C73" s="111" t="s">
        <v>129</v>
      </c>
      <c r="D73" s="111" t="s">
        <v>130</v>
      </c>
      <c r="E73" s="111" t="s">
        <v>53</v>
      </c>
      <c r="F73" s="111"/>
      <c r="G73" s="112"/>
      <c r="H73" s="113">
        <v>15</v>
      </c>
      <c r="I73" s="114"/>
      <c r="J73" s="30">
        <f t="shared" si="2"/>
        <v>0</v>
      </c>
    </row>
    <row r="74" spans="2:10" ht="25.5">
      <c r="B74" s="64"/>
      <c r="C74" s="111" t="s">
        <v>131</v>
      </c>
      <c r="D74" s="111" t="s">
        <v>132</v>
      </c>
      <c r="E74" s="111" t="s">
        <v>53</v>
      </c>
      <c r="F74" s="111"/>
      <c r="G74" s="112"/>
      <c r="H74" s="113">
        <v>3.5</v>
      </c>
      <c r="I74" s="114"/>
      <c r="J74" s="30">
        <f t="shared" si="2"/>
        <v>0</v>
      </c>
    </row>
    <row r="75" spans="2:10">
      <c r="B75" s="64"/>
      <c r="C75" s="46"/>
      <c r="D75" s="46"/>
      <c r="E75" s="46"/>
      <c r="F75" s="46"/>
      <c r="G75" s="49"/>
      <c r="H75" s="46"/>
      <c r="I75" s="46"/>
      <c r="J75" s="65"/>
    </row>
    <row r="76" spans="2:10" ht="15.75" thickBot="1">
      <c r="B76" s="64"/>
      <c r="C76" s="46"/>
      <c r="D76" s="46"/>
      <c r="E76" s="46"/>
      <c r="F76" s="46"/>
      <c r="G76" s="49"/>
      <c r="H76" s="46"/>
      <c r="I76" s="46"/>
      <c r="J76" s="65"/>
    </row>
    <row r="77" spans="2:10" ht="15.75" thickBot="1">
      <c r="B77" s="64"/>
      <c r="C77" s="120" t="s">
        <v>112</v>
      </c>
      <c r="D77" s="121"/>
      <c r="E77" s="121"/>
      <c r="F77" s="121"/>
      <c r="G77" s="122"/>
      <c r="H77" s="121"/>
      <c r="I77" s="123"/>
      <c r="J77" s="32">
        <f>+SUM(J38:J44)+SUM(J46:J49)+SUM(J51:J54)+SUM(J56:J59)+SUM(J61:J74)</f>
        <v>0</v>
      </c>
    </row>
    <row r="78" spans="2:10">
      <c r="B78" s="64"/>
      <c r="C78" s="46"/>
      <c r="D78" s="46"/>
      <c r="E78" s="46"/>
      <c r="F78" s="46"/>
      <c r="G78" s="49"/>
      <c r="H78" s="46"/>
      <c r="I78" s="46"/>
      <c r="J78" s="65"/>
    </row>
    <row r="79" spans="2:10">
      <c r="B79" s="64"/>
      <c r="C79" s="46"/>
      <c r="D79" s="46"/>
      <c r="E79" s="46"/>
      <c r="F79" s="46"/>
      <c r="G79" s="49"/>
      <c r="H79" s="46"/>
      <c r="I79" s="46"/>
      <c r="J79" s="65"/>
    </row>
    <row r="80" spans="2:10">
      <c r="B80" s="64"/>
      <c r="C80" s="46"/>
      <c r="D80" s="46"/>
      <c r="E80" s="46"/>
      <c r="F80" s="46"/>
      <c r="G80" s="49"/>
      <c r="H80" s="46"/>
      <c r="I80" s="46"/>
      <c r="J80" s="65"/>
    </row>
    <row r="81" spans="2:12">
      <c r="B81" s="66"/>
      <c r="C81" s="67" t="s">
        <v>135</v>
      </c>
      <c r="D81" s="68"/>
      <c r="E81" s="67"/>
      <c r="F81" s="67"/>
      <c r="G81" s="67"/>
      <c r="H81" s="69"/>
      <c r="I81" s="67"/>
      <c r="J81" s="70"/>
    </row>
    <row r="82" spans="2:12">
      <c r="B82" s="64"/>
      <c r="C82" s="46"/>
      <c r="D82" s="46"/>
      <c r="E82" s="46"/>
      <c r="F82" s="46"/>
      <c r="G82" s="49"/>
      <c r="H82" s="46"/>
      <c r="I82" s="46"/>
      <c r="J82" s="65"/>
    </row>
    <row r="83" spans="2:12" ht="15.75">
      <c r="B83" s="64"/>
      <c r="C83" s="174" t="s">
        <v>31</v>
      </c>
      <c r="D83" s="178"/>
      <c r="E83" s="124" t="s">
        <v>36</v>
      </c>
      <c r="F83" s="46"/>
      <c r="G83" s="49"/>
      <c r="H83" s="74" t="s">
        <v>137</v>
      </c>
      <c r="I83" s="46"/>
      <c r="J83" s="65"/>
    </row>
    <row r="84" spans="2:12">
      <c r="B84" s="64"/>
      <c r="C84" s="179" t="s">
        <v>29</v>
      </c>
      <c r="D84" s="180"/>
      <c r="E84" s="125" t="e">
        <f>+D84/$D$17</f>
        <v>#DIV/0!</v>
      </c>
      <c r="F84" s="46"/>
      <c r="G84" s="49"/>
      <c r="H84" s="126"/>
      <c r="I84" s="46"/>
      <c r="J84" s="65"/>
    </row>
    <row r="85" spans="2:12" ht="15.75" thickBot="1">
      <c r="B85" s="127"/>
      <c r="C85" s="128"/>
      <c r="D85" s="128"/>
      <c r="E85" s="128"/>
      <c r="F85" s="128"/>
      <c r="G85" s="129"/>
      <c r="H85" s="128"/>
      <c r="I85" s="128"/>
      <c r="J85" s="130"/>
    </row>
    <row r="87" spans="2:12" ht="15.75" thickBot="1"/>
    <row r="88" spans="2:12" ht="18.75">
      <c r="B88" s="58" t="s">
        <v>136</v>
      </c>
      <c r="C88" s="59"/>
      <c r="D88" s="59"/>
      <c r="E88" s="60"/>
      <c r="F88" s="61"/>
      <c r="G88" s="62"/>
      <c r="H88" s="61"/>
      <c r="I88" s="61"/>
      <c r="J88" s="63"/>
    </row>
    <row r="89" spans="2:12" ht="18.75">
      <c r="B89" s="131"/>
      <c r="C89" s="132"/>
      <c r="D89" s="132"/>
      <c r="E89" s="133"/>
      <c r="F89" s="134"/>
      <c r="G89" s="135"/>
      <c r="H89" s="134"/>
      <c r="I89" s="134"/>
      <c r="J89" s="136"/>
    </row>
    <row r="90" spans="2:12">
      <c r="B90" s="64"/>
      <c r="C90" s="46"/>
      <c r="D90" s="46"/>
      <c r="E90" s="46"/>
      <c r="F90" s="46"/>
      <c r="G90" s="49"/>
      <c r="H90" s="46"/>
      <c r="I90" s="46"/>
      <c r="J90" s="65"/>
    </row>
    <row r="91" spans="2:12">
      <c r="B91" s="137"/>
      <c r="C91" s="68" t="s">
        <v>138</v>
      </c>
      <c r="D91" s="67"/>
      <c r="E91" s="67"/>
      <c r="F91" s="67"/>
      <c r="G91" s="69"/>
      <c r="H91" s="67"/>
      <c r="I91" s="138"/>
      <c r="J91" s="70"/>
    </row>
    <row r="92" spans="2:12">
      <c r="B92" s="64"/>
      <c r="C92" s="46"/>
      <c r="D92" s="46"/>
      <c r="E92" s="46"/>
      <c r="F92" s="46"/>
      <c r="G92" s="49"/>
      <c r="H92" s="46"/>
      <c r="I92" s="46"/>
      <c r="J92" s="65"/>
    </row>
    <row r="93" spans="2:12" ht="15.75">
      <c r="B93" s="64"/>
      <c r="C93" s="124" t="s">
        <v>31</v>
      </c>
      <c r="D93" s="139" t="s">
        <v>137</v>
      </c>
      <c r="E93" s="46"/>
      <c r="F93" s="46"/>
      <c r="G93" s="49"/>
      <c r="H93" s="124" t="s">
        <v>36</v>
      </c>
      <c r="I93" s="46"/>
      <c r="J93" s="65"/>
      <c r="K93" s="46"/>
      <c r="L93" s="46"/>
    </row>
    <row r="94" spans="2:12">
      <c r="B94" s="64"/>
      <c r="C94" s="140" t="s">
        <v>113</v>
      </c>
      <c r="D94" s="141"/>
      <c r="E94" s="46"/>
      <c r="F94" s="46"/>
      <c r="G94" s="49"/>
      <c r="H94" s="33" t="e">
        <f>+ROUND(D94/H9,2)</f>
        <v>#DIV/0!</v>
      </c>
      <c r="I94" s="46"/>
      <c r="J94" s="65"/>
    </row>
    <row r="95" spans="2:12">
      <c r="B95" s="64"/>
      <c r="C95" s="72"/>
      <c r="D95" s="72"/>
      <c r="E95" s="46"/>
      <c r="F95" s="46"/>
      <c r="G95" s="49"/>
      <c r="H95" s="142"/>
      <c r="I95" s="72"/>
      <c r="J95" s="143"/>
      <c r="K95" s="35"/>
      <c r="L95" s="35"/>
    </row>
    <row r="96" spans="2:12">
      <c r="B96" s="64"/>
      <c r="C96" s="72"/>
      <c r="D96" s="72"/>
      <c r="E96" s="46"/>
      <c r="F96" s="46"/>
      <c r="G96" s="49"/>
      <c r="H96" s="142"/>
      <c r="I96" s="72"/>
      <c r="J96" s="143"/>
      <c r="K96" s="35"/>
      <c r="L96" s="35"/>
    </row>
    <row r="97" spans="2:14">
      <c r="B97" s="64"/>
      <c r="C97" s="72"/>
      <c r="D97" s="72"/>
      <c r="E97" s="46"/>
      <c r="F97" s="46"/>
      <c r="G97" s="49"/>
      <c r="H97" s="142"/>
      <c r="I97" s="72"/>
      <c r="J97" s="143"/>
      <c r="K97" s="35"/>
      <c r="L97" s="35"/>
    </row>
    <row r="98" spans="2:14" ht="30">
      <c r="B98" s="64"/>
      <c r="C98" s="76"/>
      <c r="D98" s="76"/>
      <c r="E98" s="46"/>
      <c r="F98" s="46"/>
      <c r="G98" s="49"/>
      <c r="H98" s="144" t="s">
        <v>115</v>
      </c>
      <c r="I98" s="72"/>
      <c r="J98" s="143"/>
      <c r="K98" s="35"/>
      <c r="L98" s="35"/>
    </row>
    <row r="99" spans="2:14">
      <c r="B99" s="64"/>
      <c r="C99" s="79" t="s">
        <v>1</v>
      </c>
      <c r="D99" s="145"/>
      <c r="E99" s="46"/>
      <c r="F99" s="46"/>
      <c r="G99" s="49"/>
      <c r="H99" s="146"/>
      <c r="I99" s="72"/>
      <c r="J99" s="143"/>
      <c r="K99" s="35"/>
      <c r="L99" s="35"/>
    </row>
    <row r="100" spans="2:14">
      <c r="B100" s="64"/>
      <c r="C100" s="79"/>
      <c r="D100" s="147" t="s">
        <v>2</v>
      </c>
      <c r="E100" s="46"/>
      <c r="F100" s="46"/>
      <c r="G100" s="49"/>
      <c r="H100" s="146"/>
      <c r="I100" s="72"/>
      <c r="J100" s="143"/>
      <c r="K100" s="35"/>
      <c r="L100" s="35"/>
    </row>
    <row r="101" spans="2:14">
      <c r="B101" s="64"/>
      <c r="C101" s="148"/>
      <c r="D101" s="85" t="s">
        <v>7</v>
      </c>
      <c r="E101" s="72"/>
      <c r="F101" s="72"/>
      <c r="G101" s="73"/>
      <c r="H101" s="149"/>
      <c r="I101" s="72"/>
      <c r="J101" s="143"/>
      <c r="K101" s="35"/>
      <c r="L101" s="35"/>
    </row>
    <row r="102" spans="2:14">
      <c r="B102" s="64"/>
      <c r="C102" s="148"/>
      <c r="D102" s="85" t="s">
        <v>8</v>
      </c>
      <c r="E102" s="72"/>
      <c r="F102" s="72"/>
      <c r="G102" s="73"/>
      <c r="H102" s="149"/>
      <c r="I102" s="72"/>
      <c r="J102" s="143"/>
      <c r="K102" s="35"/>
      <c r="L102" s="35"/>
    </row>
    <row r="103" spans="2:14">
      <c r="B103" s="64"/>
      <c r="C103" s="148"/>
      <c r="D103" s="85" t="s">
        <v>9</v>
      </c>
      <c r="E103" s="72"/>
      <c r="F103" s="72"/>
      <c r="G103" s="73"/>
      <c r="H103" s="149"/>
      <c r="I103" s="169" t="s">
        <v>34</v>
      </c>
      <c r="J103" s="143"/>
      <c r="K103" s="35"/>
      <c r="L103" s="35"/>
      <c r="M103" s="35"/>
      <c r="N103" s="35"/>
    </row>
    <row r="104" spans="2:14">
      <c r="B104" s="64"/>
      <c r="C104" s="148"/>
      <c r="D104" s="85" t="s">
        <v>10</v>
      </c>
      <c r="E104" s="72"/>
      <c r="F104" s="72"/>
      <c r="G104" s="73"/>
      <c r="H104" s="149"/>
      <c r="I104" s="169"/>
      <c r="J104" s="143"/>
      <c r="K104" s="35"/>
      <c r="L104" s="35"/>
    </row>
    <row r="105" spans="2:14">
      <c r="B105" s="64"/>
      <c r="C105" s="85"/>
      <c r="D105" s="85" t="s">
        <v>14</v>
      </c>
      <c r="E105" s="46"/>
      <c r="F105" s="46"/>
      <c r="G105" s="49"/>
      <c r="H105" s="149"/>
      <c r="I105" s="72"/>
      <c r="J105" s="143"/>
      <c r="K105" s="35"/>
      <c r="L105" s="35"/>
    </row>
    <row r="106" spans="2:14">
      <c r="B106" s="64"/>
      <c r="C106" s="85"/>
      <c r="D106" s="91" t="s">
        <v>15</v>
      </c>
      <c r="E106" s="46"/>
      <c r="F106" s="46"/>
      <c r="G106" s="49"/>
      <c r="H106" s="18" t="e">
        <f>+ROUND(D94*34%/H9,2)</f>
        <v>#DIV/0!</v>
      </c>
      <c r="I106" s="72"/>
      <c r="J106" s="143"/>
      <c r="K106" s="35"/>
      <c r="L106" s="35"/>
    </row>
    <row r="107" spans="2:14">
      <c r="B107" s="64"/>
      <c r="C107" s="79"/>
      <c r="D107" s="147" t="s">
        <v>23</v>
      </c>
      <c r="E107" s="46"/>
      <c r="F107" s="46"/>
      <c r="G107" s="49"/>
      <c r="H107" s="146"/>
      <c r="I107" s="72"/>
      <c r="J107" s="143"/>
      <c r="K107" s="35"/>
      <c r="L107" s="35"/>
    </row>
    <row r="108" spans="2:14">
      <c r="B108" s="64"/>
      <c r="C108" s="91"/>
      <c r="D108" s="91" t="s">
        <v>26</v>
      </c>
      <c r="E108" s="46"/>
      <c r="F108" s="46"/>
      <c r="G108" s="49"/>
      <c r="H108" s="18" t="e">
        <f>+ROUND(D94*36%/H9,2)</f>
        <v>#DIV/0!</v>
      </c>
      <c r="I108" s="72"/>
      <c r="J108" s="143"/>
      <c r="K108" s="35"/>
      <c r="L108" s="35"/>
    </row>
    <row r="109" spans="2:14">
      <c r="B109" s="64"/>
      <c r="C109" s="150"/>
      <c r="D109" s="85" t="s">
        <v>18</v>
      </c>
      <c r="E109" s="96"/>
      <c r="F109" s="96"/>
      <c r="G109" s="115"/>
      <c r="H109" s="151"/>
      <c r="I109" s="170" t="s">
        <v>34</v>
      </c>
      <c r="J109" s="143"/>
    </row>
    <row r="110" spans="2:14">
      <c r="B110" s="64"/>
      <c r="C110" s="150"/>
      <c r="D110" s="85" t="s">
        <v>20</v>
      </c>
      <c r="E110" s="96"/>
      <c r="F110" s="96"/>
      <c r="G110" s="115"/>
      <c r="H110" s="151"/>
      <c r="I110" s="170"/>
      <c r="J110" s="65"/>
    </row>
    <row r="111" spans="2:14">
      <c r="B111" s="64"/>
      <c r="C111" s="72"/>
      <c r="D111" s="72"/>
      <c r="E111" s="46"/>
      <c r="F111" s="46"/>
      <c r="G111" s="49"/>
      <c r="H111" s="142"/>
      <c r="I111" s="72"/>
      <c r="J111" s="143"/>
      <c r="K111" s="35"/>
      <c r="L111" s="35"/>
    </row>
    <row r="112" spans="2:14">
      <c r="B112" s="64"/>
      <c r="C112" s="100" t="s">
        <v>37</v>
      </c>
      <c r="D112" s="100"/>
      <c r="E112" s="46"/>
      <c r="F112" s="46"/>
      <c r="G112" s="49"/>
      <c r="H112" s="29" t="e">
        <f>+IF(H94=SUM(H101:H110),"ok"," nombre d'ETP à vérifier")</f>
        <v>#DIV/0!</v>
      </c>
      <c r="I112" s="72"/>
      <c r="J112" s="143"/>
      <c r="K112" s="35"/>
      <c r="L112" s="35"/>
    </row>
    <row r="113" spans="2:12">
      <c r="B113" s="64"/>
      <c r="C113" s="72"/>
      <c r="D113" s="72"/>
      <c r="E113" s="46"/>
      <c r="F113" s="46"/>
      <c r="G113" s="49"/>
      <c r="H113" s="142"/>
      <c r="I113" s="72"/>
      <c r="J113" s="143"/>
      <c r="K113" s="35"/>
      <c r="L113" s="35"/>
    </row>
    <row r="114" spans="2:12">
      <c r="B114" s="64"/>
      <c r="C114" s="72"/>
      <c r="D114" s="72"/>
      <c r="E114" s="46"/>
      <c r="F114" s="46"/>
      <c r="G114" s="49"/>
      <c r="H114" s="142"/>
      <c r="I114" s="72"/>
      <c r="J114" s="143"/>
      <c r="K114" s="35"/>
      <c r="L114" s="35"/>
    </row>
    <row r="115" spans="2:12">
      <c r="B115" s="64"/>
      <c r="C115" s="72"/>
      <c r="D115" s="72"/>
      <c r="E115" s="46"/>
      <c r="F115" s="46"/>
      <c r="G115" s="49"/>
      <c r="H115" s="142"/>
      <c r="I115" s="72"/>
      <c r="J115" s="143"/>
      <c r="K115" s="35"/>
      <c r="L115" s="35"/>
    </row>
    <row r="116" spans="2:12">
      <c r="B116" s="137"/>
      <c r="C116" s="68" t="s">
        <v>139</v>
      </c>
      <c r="D116" s="67"/>
      <c r="E116" s="67"/>
      <c r="F116" s="67"/>
      <c r="G116" s="69"/>
      <c r="H116" s="67"/>
      <c r="I116" s="138"/>
      <c r="J116" s="70"/>
      <c r="K116" s="35"/>
      <c r="L116" s="35"/>
    </row>
    <row r="117" spans="2:12">
      <c r="B117" s="64"/>
      <c r="C117" s="72"/>
      <c r="D117" s="72"/>
      <c r="E117" s="46"/>
      <c r="F117" s="46"/>
      <c r="G117" s="49"/>
      <c r="H117" s="142"/>
      <c r="I117" s="72"/>
      <c r="J117" s="143"/>
      <c r="K117" s="35"/>
      <c r="L117" s="35"/>
    </row>
    <row r="118" spans="2:12" ht="15.75">
      <c r="B118" s="64"/>
      <c r="C118" s="124" t="s">
        <v>31</v>
      </c>
      <c r="D118" s="74" t="s">
        <v>137</v>
      </c>
      <c r="E118" s="46"/>
      <c r="F118" s="46"/>
      <c r="G118" s="49"/>
      <c r="H118" s="152" t="s">
        <v>36</v>
      </c>
      <c r="I118" s="72"/>
      <c r="J118" s="143"/>
      <c r="K118" s="35"/>
      <c r="L118" s="35"/>
    </row>
    <row r="119" spans="2:12">
      <c r="B119" s="64"/>
      <c r="C119" s="153" t="s">
        <v>39</v>
      </c>
      <c r="D119" s="141"/>
      <c r="E119" s="46"/>
      <c r="F119" s="46"/>
      <c r="G119" s="49"/>
      <c r="H119" s="33" t="e">
        <f>+D119/$H$9</f>
        <v>#DIV/0!</v>
      </c>
      <c r="I119" s="72"/>
      <c r="J119" s="143"/>
      <c r="K119" s="35"/>
      <c r="L119" s="35"/>
    </row>
    <row r="120" spans="2:12">
      <c r="B120" s="64"/>
      <c r="C120" s="72"/>
      <c r="D120" s="72"/>
      <c r="E120" s="46"/>
      <c r="F120" s="46"/>
      <c r="G120" s="49"/>
      <c r="H120" s="142"/>
      <c r="I120" s="72"/>
      <c r="J120" s="143"/>
      <c r="K120" s="35"/>
      <c r="L120" s="35"/>
    </row>
    <row r="121" spans="2:12">
      <c r="B121" s="64"/>
      <c r="C121" s="72"/>
      <c r="D121" s="72"/>
      <c r="E121" s="46"/>
      <c r="F121" s="46"/>
      <c r="G121" s="49"/>
      <c r="H121" s="142"/>
      <c r="I121" s="72"/>
      <c r="J121" s="143"/>
      <c r="K121" s="35"/>
      <c r="L121" s="35"/>
    </row>
    <row r="122" spans="2:12">
      <c r="B122" s="64"/>
      <c r="C122" s="72"/>
      <c r="D122" s="72"/>
      <c r="E122" s="46"/>
      <c r="F122" s="46"/>
      <c r="G122" s="49"/>
      <c r="H122" s="142"/>
      <c r="I122" s="72"/>
      <c r="J122" s="143"/>
      <c r="K122" s="35"/>
      <c r="L122" s="35"/>
    </row>
    <row r="123" spans="2:12" ht="30">
      <c r="B123" s="64"/>
      <c r="C123" s="76"/>
      <c r="D123" s="76"/>
      <c r="E123" s="46"/>
      <c r="F123" s="46"/>
      <c r="G123" s="49"/>
      <c r="H123" s="144" t="s">
        <v>38</v>
      </c>
      <c r="I123" s="72"/>
      <c r="J123" s="143"/>
      <c r="K123" s="35"/>
      <c r="L123" s="35"/>
    </row>
    <row r="124" spans="2:12">
      <c r="B124" s="64"/>
      <c r="C124" s="79" t="s">
        <v>1</v>
      </c>
      <c r="D124" s="145"/>
      <c r="E124" s="46"/>
      <c r="F124" s="46"/>
      <c r="G124" s="49"/>
      <c r="H124" s="146"/>
      <c r="I124" s="72"/>
      <c r="J124" s="143"/>
      <c r="K124" s="35"/>
      <c r="L124" s="35"/>
    </row>
    <row r="125" spans="2:12">
      <c r="B125" s="64"/>
      <c r="C125" s="79"/>
      <c r="D125" s="147" t="s">
        <v>23</v>
      </c>
      <c r="E125" s="46"/>
      <c r="F125" s="46"/>
      <c r="G125" s="49"/>
      <c r="H125" s="146"/>
      <c r="I125" s="72"/>
      <c r="J125" s="143"/>
      <c r="K125" s="35"/>
      <c r="L125" s="35"/>
    </row>
    <row r="126" spans="2:12">
      <c r="B126" s="64"/>
      <c r="C126" s="91"/>
      <c r="D126" s="154" t="s">
        <v>28</v>
      </c>
      <c r="E126" s="46"/>
      <c r="F126" s="46"/>
      <c r="G126" s="49"/>
      <c r="H126" s="18" t="e">
        <f>+D119/H9</f>
        <v>#DIV/0!</v>
      </c>
      <c r="I126" s="72"/>
      <c r="J126" s="143"/>
      <c r="K126" s="35"/>
      <c r="L126" s="35"/>
    </row>
    <row r="127" spans="2:12">
      <c r="B127" s="64"/>
      <c r="C127" s="76"/>
      <c r="D127" s="76"/>
      <c r="E127" s="46"/>
      <c r="F127" s="46"/>
      <c r="G127" s="49"/>
      <c r="H127" s="155"/>
      <c r="I127" s="72"/>
      <c r="J127" s="143"/>
      <c r="K127" s="35"/>
      <c r="L127" s="35"/>
    </row>
    <row r="128" spans="2:12">
      <c r="B128" s="64"/>
      <c r="C128" s="76"/>
      <c r="D128" s="76"/>
      <c r="E128" s="46"/>
      <c r="F128" s="46"/>
      <c r="G128" s="49"/>
      <c r="H128" s="155"/>
      <c r="I128" s="72"/>
      <c r="J128" s="143"/>
      <c r="K128" s="35"/>
      <c r="L128" s="35"/>
    </row>
    <row r="129" spans="2:12">
      <c r="B129" s="64"/>
      <c r="C129" s="76"/>
      <c r="D129" s="76"/>
      <c r="E129" s="46"/>
      <c r="F129" s="46"/>
      <c r="G129" s="49"/>
      <c r="H129" s="155"/>
      <c r="I129" s="72"/>
      <c r="J129" s="143"/>
      <c r="K129" s="35"/>
      <c r="L129" s="35"/>
    </row>
    <row r="130" spans="2:12">
      <c r="B130" s="137"/>
      <c r="C130" s="68" t="s">
        <v>140</v>
      </c>
      <c r="D130" s="67"/>
      <c r="E130" s="67"/>
      <c r="F130" s="67"/>
      <c r="G130" s="69"/>
      <c r="H130" s="67"/>
      <c r="I130" s="138"/>
      <c r="J130" s="70"/>
      <c r="K130" s="35"/>
      <c r="L130" s="35"/>
    </row>
    <row r="131" spans="2:12">
      <c r="B131" s="64"/>
      <c r="C131" s="76"/>
      <c r="D131" s="76"/>
      <c r="E131" s="46"/>
      <c r="F131" s="46"/>
      <c r="G131" s="49"/>
      <c r="H131" s="155"/>
      <c r="I131" s="72"/>
      <c r="J131" s="143"/>
      <c r="K131" s="35"/>
      <c r="L131" s="35"/>
    </row>
    <row r="132" spans="2:12" ht="15.75">
      <c r="B132" s="64"/>
      <c r="C132" s="124" t="s">
        <v>31</v>
      </c>
      <c r="D132" s="74" t="s">
        <v>137</v>
      </c>
      <c r="E132" s="46"/>
      <c r="F132" s="46"/>
      <c r="G132" s="49"/>
      <c r="H132" s="152" t="s">
        <v>36</v>
      </c>
      <c r="I132" s="46"/>
      <c r="J132" s="65"/>
    </row>
    <row r="133" spans="2:12">
      <c r="B133" s="64"/>
      <c r="C133" s="140" t="s">
        <v>114</v>
      </c>
      <c r="D133" s="141"/>
      <c r="E133" s="46"/>
      <c r="F133" s="46"/>
      <c r="G133" s="49"/>
      <c r="H133" s="33" t="e">
        <f>+ROUND(D133/$H$9,2)</f>
        <v>#DIV/0!</v>
      </c>
      <c r="I133" s="46"/>
      <c r="J133" s="65"/>
    </row>
    <row r="134" spans="2:12">
      <c r="B134" s="64"/>
      <c r="C134" s="47"/>
      <c r="D134" s="47"/>
      <c r="E134" s="46"/>
      <c r="F134" s="46"/>
      <c r="G134" s="49"/>
      <c r="H134" s="156"/>
      <c r="I134" s="46"/>
      <c r="J134" s="65"/>
    </row>
    <row r="135" spans="2:12" ht="30">
      <c r="B135" s="64"/>
      <c r="C135" s="85"/>
      <c r="D135" s="85"/>
      <c r="E135" s="46"/>
      <c r="F135" s="46"/>
      <c r="G135" s="49"/>
      <c r="H135" s="157" t="s">
        <v>117</v>
      </c>
      <c r="I135" s="46"/>
      <c r="J135" s="65"/>
    </row>
    <row r="136" spans="2:12">
      <c r="B136" s="64"/>
      <c r="C136" s="79" t="s">
        <v>1</v>
      </c>
      <c r="D136" s="145"/>
      <c r="E136" s="46"/>
      <c r="F136" s="46"/>
      <c r="G136" s="49"/>
      <c r="H136" s="146"/>
      <c r="I136" s="46"/>
      <c r="J136" s="65"/>
    </row>
    <row r="137" spans="2:12">
      <c r="B137" s="64"/>
      <c r="C137" s="79"/>
      <c r="D137" s="147" t="s">
        <v>2</v>
      </c>
      <c r="E137" s="46"/>
      <c r="F137" s="46"/>
      <c r="G137" s="49"/>
      <c r="H137" s="146"/>
      <c r="I137" s="46"/>
      <c r="J137" s="65"/>
    </row>
    <row r="138" spans="2:12">
      <c r="B138" s="64"/>
      <c r="C138" s="150"/>
      <c r="D138" s="85" t="s">
        <v>7</v>
      </c>
      <c r="E138" s="46"/>
      <c r="F138" s="46"/>
      <c r="G138" s="49"/>
      <c r="H138" s="151"/>
      <c r="I138" s="46"/>
      <c r="J138" s="65"/>
    </row>
    <row r="139" spans="2:12">
      <c r="B139" s="64"/>
      <c r="C139" s="150"/>
      <c r="D139" s="85" t="s">
        <v>8</v>
      </c>
      <c r="E139" s="46"/>
      <c r="F139" s="46"/>
      <c r="G139" s="49"/>
      <c r="H139" s="151"/>
      <c r="I139" s="169" t="s">
        <v>34</v>
      </c>
      <c r="J139" s="65"/>
    </row>
    <row r="140" spans="2:12">
      <c r="B140" s="64"/>
      <c r="C140" s="150"/>
      <c r="D140" s="85" t="s">
        <v>9</v>
      </c>
      <c r="E140" s="46"/>
      <c r="F140" s="46"/>
      <c r="G140" s="49"/>
      <c r="H140" s="151"/>
      <c r="I140" s="169"/>
      <c r="J140" s="143"/>
    </row>
    <row r="141" spans="2:12">
      <c r="B141" s="64"/>
      <c r="C141" s="150"/>
      <c r="D141" s="85" t="s">
        <v>10</v>
      </c>
      <c r="E141" s="46"/>
      <c r="F141" s="46"/>
      <c r="G141" s="49"/>
      <c r="H141" s="151"/>
      <c r="I141" s="46"/>
      <c r="J141" s="143"/>
    </row>
    <row r="142" spans="2:12">
      <c r="B142" s="64"/>
      <c r="C142" s="150"/>
      <c r="D142" s="85" t="s">
        <v>116</v>
      </c>
      <c r="E142" s="46"/>
      <c r="F142" s="46"/>
      <c r="G142" s="49"/>
      <c r="H142" s="151"/>
      <c r="I142" s="46"/>
      <c r="J142" s="143"/>
    </row>
    <row r="143" spans="2:12">
      <c r="B143" s="64"/>
      <c r="C143" s="79"/>
      <c r="D143" s="147" t="s">
        <v>16</v>
      </c>
      <c r="E143" s="46"/>
      <c r="F143" s="46"/>
      <c r="G143" s="49"/>
      <c r="H143" s="146"/>
      <c r="I143" s="46"/>
      <c r="J143" s="65"/>
    </row>
    <row r="144" spans="2:12">
      <c r="B144" s="64"/>
      <c r="C144" s="158"/>
      <c r="D144" s="159" t="s">
        <v>17</v>
      </c>
      <c r="E144" s="46"/>
      <c r="F144" s="46"/>
      <c r="G144" s="49"/>
      <c r="H144" s="19" t="e">
        <f>+ROUND(D133*4%/H9,2)</f>
        <v>#DIV/0!</v>
      </c>
      <c r="I144" s="46"/>
      <c r="J144" s="65"/>
    </row>
    <row r="145" spans="2:10">
      <c r="B145" s="64"/>
      <c r="C145" s="150"/>
      <c r="D145" s="85" t="s">
        <v>18</v>
      </c>
      <c r="E145" s="96"/>
      <c r="F145" s="96"/>
      <c r="G145" s="115"/>
      <c r="H145" s="151"/>
      <c r="I145" s="170" t="s">
        <v>34</v>
      </c>
      <c r="J145" s="143"/>
    </row>
    <row r="146" spans="2:10">
      <c r="B146" s="64"/>
      <c r="C146" s="150"/>
      <c r="D146" s="85" t="s">
        <v>20</v>
      </c>
      <c r="E146" s="96"/>
      <c r="F146" s="96"/>
      <c r="G146" s="115"/>
      <c r="H146" s="151"/>
      <c r="I146" s="170"/>
      <c r="J146" s="65"/>
    </row>
    <row r="147" spans="2:10">
      <c r="B147" s="64"/>
      <c r="C147" s="46"/>
      <c r="D147" s="46"/>
      <c r="E147" s="46"/>
      <c r="F147" s="46"/>
      <c r="G147" s="49"/>
      <c r="H147" s="160"/>
      <c r="I147" s="46"/>
      <c r="J147" s="65"/>
    </row>
    <row r="148" spans="2:10">
      <c r="B148" s="64"/>
      <c r="C148" s="100" t="s">
        <v>37</v>
      </c>
      <c r="D148" s="100"/>
      <c r="E148" s="46"/>
      <c r="F148" s="46"/>
      <c r="G148" s="49"/>
      <c r="H148" s="29" t="e">
        <f>+IF(H133=SUM(H138:H146),"ok"," nombre d'ETP à vérifier")</f>
        <v>#DIV/0!</v>
      </c>
      <c r="I148" s="46"/>
      <c r="J148" s="65"/>
    </row>
    <row r="149" spans="2:10">
      <c r="B149" s="64"/>
      <c r="C149" s="46"/>
      <c r="D149" s="46"/>
      <c r="E149" s="46"/>
      <c r="F149" s="46"/>
      <c r="G149" s="49"/>
      <c r="H149" s="46"/>
      <c r="I149" s="46"/>
      <c r="J149" s="65"/>
    </row>
    <row r="150" spans="2:10" ht="15.75" thickBot="1">
      <c r="B150" s="127"/>
      <c r="C150" s="128"/>
      <c r="D150" s="128"/>
      <c r="E150" s="128"/>
      <c r="F150" s="128"/>
      <c r="G150" s="129"/>
      <c r="H150" s="128"/>
      <c r="I150" s="128"/>
      <c r="J150" s="130"/>
    </row>
  </sheetData>
  <sheetProtection algorithmName="SHA-512" hashValue="MkEX4S+qRdBTSpvSAKNlLf1Y8Wx6DHk4rFIH3TgJP7znDzXlugEn+JGOZzKNLpe+PqkgCvL8PK7qdkpojh21fA==" saltValue="prscL8FpZ35Kf1Nyuypb9w==" spinCount="100000" sheet="1" objects="1" scenarios="1" selectLockedCells="1"/>
  <mergeCells count="10">
    <mergeCell ref="I103:I104"/>
    <mergeCell ref="I139:I140"/>
    <mergeCell ref="I145:I146"/>
    <mergeCell ref="C3:I3"/>
    <mergeCell ref="I24:I25"/>
    <mergeCell ref="C16:D16"/>
    <mergeCell ref="C17:D17"/>
    <mergeCell ref="C83:D83"/>
    <mergeCell ref="C84:D84"/>
    <mergeCell ref="I109:I110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</vt:lpstr>
      <vt:lpstr>A&amp;S hors prise en charge CNS</vt:lpstr>
    </vt:vector>
  </TitlesOfParts>
  <Company>Centre Commun de la Sécurité Sociale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u046jp / Jeannick Perrotte</dc:creator>
  <cp:lastModifiedBy>u046jp / Jeannick Perrotte</cp:lastModifiedBy>
  <cp:lastPrinted>2022-08-30T09:51:31Z</cp:lastPrinted>
  <dcterms:created xsi:type="dcterms:W3CDTF">2022-07-12T07:22:56Z</dcterms:created>
  <dcterms:modified xsi:type="dcterms:W3CDTF">2023-06-13T13:55:14Z</dcterms:modified>
</cp:coreProperties>
</file>