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NS\DIR_PRESTATAIRES\PREST\Dependance\Prestataires\Contrôles\2018\Normes\activités non opposables\à publier\"/>
    </mc:Choice>
  </mc:AlternateContent>
  <workbookProtection workbookAlgorithmName="SHA-512" workbookHashValue="9F6tD4nDVC7L2vQ35EdI2xdUHjl6XZhLTMAyy/h5/Apx29YX6nCOFRLRXSd3ohNhupL/Es/IVcESAldmW4bfpA==" workbookSaltValue="8ddbhF4/7iMrHnq4IFzaaw==" workbookSpinCount="100000" lockStructure="1"/>
  <bookViews>
    <workbookView xWindow="0" yWindow="0" windowWidth="28800" windowHeight="12300"/>
  </bookViews>
  <sheets>
    <sheet name="Total " sheetId="3" r:id="rId1"/>
    <sheet name="A&amp;S non-dépendant " sheetId="4" r:id="rId2"/>
    <sheet name="A&amp;S p. en ch. autres caisses" sheetId="1" r:id="rId3"/>
    <sheet name="Gestion des médicaments 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8" i="1"/>
  <c r="D29" i="3" l="1"/>
  <c r="D30" i="3"/>
  <c r="D28" i="3"/>
  <c r="D23" i="3"/>
  <c r="D22" i="3"/>
  <c r="D20" i="3"/>
  <c r="D19" i="3"/>
  <c r="D18" i="3"/>
  <c r="D17" i="3"/>
  <c r="D28" i="1" l="1"/>
  <c r="H64" i="4" l="1"/>
  <c r="H63" i="4"/>
  <c r="H62" i="4"/>
  <c r="H61" i="4"/>
  <c r="H60" i="4"/>
  <c r="H59" i="4"/>
  <c r="H57" i="4"/>
  <c r="H56" i="4"/>
  <c r="H55" i="4"/>
  <c r="H54" i="4"/>
  <c r="H52" i="4"/>
  <c r="H51" i="4"/>
  <c r="H50" i="4"/>
  <c r="H49" i="4"/>
  <c r="H47" i="4"/>
  <c r="H46" i="4"/>
  <c r="H45" i="4"/>
  <c r="H44" i="4"/>
  <c r="H42" i="4"/>
  <c r="H41" i="4"/>
  <c r="H40" i="4"/>
  <c r="H39" i="4"/>
  <c r="H38" i="4"/>
  <c r="H37" i="4"/>
  <c r="H36" i="4"/>
  <c r="J72" i="4"/>
  <c r="J71" i="4"/>
  <c r="J70" i="4"/>
  <c r="J69" i="4"/>
  <c r="J68" i="4"/>
  <c r="J67" i="4"/>
  <c r="J66" i="4"/>
  <c r="D49" i="1" l="1"/>
  <c r="D38" i="3" s="1"/>
  <c r="D48" i="1"/>
  <c r="D43" i="1"/>
  <c r="D27" i="3" s="1"/>
  <c r="D41" i="1"/>
  <c r="D51" i="1" s="1"/>
  <c r="D22" i="1"/>
  <c r="D20" i="1"/>
  <c r="D19" i="1"/>
  <c r="D14" i="1"/>
  <c r="E82" i="4" l="1"/>
  <c r="D58" i="1" l="1"/>
  <c r="D76" i="1" s="1"/>
  <c r="C6" i="2" l="1"/>
  <c r="B6" i="2"/>
  <c r="B5" i="1"/>
  <c r="H6" i="4"/>
  <c r="D5" i="1" s="1"/>
  <c r="C6" i="4"/>
  <c r="C5" i="2"/>
  <c r="D4" i="1"/>
  <c r="H5" i="4"/>
  <c r="E25" i="4" l="1"/>
  <c r="E23" i="4"/>
  <c r="E22" i="4"/>
  <c r="E17" i="4"/>
  <c r="J64" i="4"/>
  <c r="J63" i="4"/>
  <c r="J62" i="4"/>
  <c r="J61" i="4"/>
  <c r="J60" i="4"/>
  <c r="J59" i="4"/>
  <c r="J57" i="4"/>
  <c r="J56" i="4"/>
  <c r="J55" i="4"/>
  <c r="J54" i="4"/>
  <c r="J52" i="4"/>
  <c r="J51" i="4"/>
  <c r="J50" i="4"/>
  <c r="J49" i="4"/>
  <c r="J47" i="4"/>
  <c r="J46" i="4"/>
  <c r="J45" i="4"/>
  <c r="J44" i="4"/>
  <c r="J42" i="4"/>
  <c r="J37" i="4"/>
  <c r="J38" i="4"/>
  <c r="J39" i="4"/>
  <c r="J40" i="4"/>
  <c r="J41" i="4"/>
  <c r="J36" i="4"/>
  <c r="J75" i="4" l="1"/>
  <c r="H17" i="4" s="1"/>
  <c r="I17" i="4" l="1"/>
  <c r="I22" i="4" l="1"/>
  <c r="I23" i="4"/>
  <c r="D25" i="3" s="1"/>
  <c r="I25" i="4"/>
  <c r="D36" i="3" s="1"/>
  <c r="C14" i="2"/>
  <c r="D20" i="2" s="1"/>
  <c r="D27" i="2" s="1"/>
  <c r="D24" i="3" l="1"/>
  <c r="D40" i="3" s="1"/>
</calcChain>
</file>

<file path=xl/sharedStrings.xml><?xml version="1.0" encoding="utf-8"?>
<sst xmlns="http://schemas.openxmlformats.org/spreadsheetml/2006/main" count="258" uniqueCount="149">
  <si>
    <t>Code prestataire de l'entité concernée:</t>
  </si>
  <si>
    <t>Nombre d'ETP affecté à ces activités</t>
  </si>
  <si>
    <t xml:space="preserve">Personnel d'assistance, de soins, et socio-éducatif </t>
  </si>
  <si>
    <t>Médical et paramédical</t>
  </si>
  <si>
    <t xml:space="preserve">Médecin </t>
  </si>
  <si>
    <t>Licencié en Sciences hospitalières</t>
  </si>
  <si>
    <t>Infirmier hospitalier gradué</t>
  </si>
  <si>
    <t>Assistant social</t>
  </si>
  <si>
    <t>Ergothérapeute</t>
  </si>
  <si>
    <t>Kinésithérapeute</t>
  </si>
  <si>
    <t>Psychomotricien</t>
  </si>
  <si>
    <t>Pédagogue curatif</t>
  </si>
  <si>
    <t>Diététicien</t>
  </si>
  <si>
    <t>Infirmier anesthésiste / masseur</t>
  </si>
  <si>
    <t>Infirmier psychiatrique</t>
  </si>
  <si>
    <t>Infirmier</t>
  </si>
  <si>
    <t>Aide soignant</t>
  </si>
  <si>
    <t>Socio-éducatif</t>
  </si>
  <si>
    <t>Universitaire Psychologue</t>
  </si>
  <si>
    <t>Educateur gradué</t>
  </si>
  <si>
    <t>Educateur instructeur (bac)</t>
  </si>
  <si>
    <t>Educateur diplômé</t>
  </si>
  <si>
    <t>Educateur instructeur</t>
  </si>
  <si>
    <t xml:space="preserve">Employé non diplômé </t>
  </si>
  <si>
    <t>Soins</t>
  </si>
  <si>
    <t>Personnel salarié avec CATP ou CAP</t>
  </si>
  <si>
    <t>Auxiliaire de vie/Auxiliaire économe</t>
  </si>
  <si>
    <t>Aide socio-familiale diplômé</t>
  </si>
  <si>
    <t>Aide socio-familiale en formation</t>
  </si>
  <si>
    <t>Personnel salarié non diplômé</t>
  </si>
  <si>
    <t xml:space="preserve">Actes essentiels de la vie </t>
  </si>
  <si>
    <t xml:space="preserve">Activités d'accompagnement </t>
  </si>
  <si>
    <t xml:space="preserve">Nombre d'ETP affecté aux AEV </t>
  </si>
  <si>
    <t xml:space="preserve">Prestation prise en charge </t>
  </si>
  <si>
    <t xml:space="preserve">Activités d'appui à l'indépendance (en individuel et en groupe) </t>
  </si>
  <si>
    <t xml:space="preserve">Nombre d'ETP </t>
  </si>
  <si>
    <t>Minutes par jour par bénéficiaire</t>
  </si>
  <si>
    <t xml:space="preserve">Temps consacré à la gestion des médicaments </t>
  </si>
  <si>
    <t xml:space="preserve"> à ventiler en fonction des qualifications impliquées par le prestataire </t>
  </si>
  <si>
    <t>Nombre d'ETP affecté aux AAE</t>
  </si>
  <si>
    <t>Nombre d'ETP affecté aux AAI</t>
  </si>
  <si>
    <t>Référentiel temps de travail moyen</t>
  </si>
  <si>
    <t xml:space="preserve">Nombre de journées patients ayant bénéficié de la prestation </t>
  </si>
  <si>
    <t xml:space="preserve">Total ETP à ventiler </t>
  </si>
  <si>
    <t xml:space="preserve">Contrôle </t>
  </si>
  <si>
    <t>Lieu</t>
  </si>
  <si>
    <t>hebdomadaire
(minutes)</t>
  </si>
  <si>
    <t>HYGIÈNE</t>
  </si>
  <si>
    <t xml:space="preserve">AEVH01 </t>
  </si>
  <si>
    <t>hygiène corporelle aide
minimale</t>
  </si>
  <si>
    <t xml:space="preserve">D, CSS,
ESI, ESC </t>
  </si>
  <si>
    <t xml:space="preserve">AEVH02 </t>
  </si>
  <si>
    <t>hygiène corporelle aide
partielle</t>
  </si>
  <si>
    <t>70,0</t>
  </si>
  <si>
    <t xml:space="preserve">AEVH03 </t>
  </si>
  <si>
    <t>hygiène corporelle aide
complète</t>
  </si>
  <si>
    <t>117,5</t>
  </si>
  <si>
    <t xml:space="preserve">AEVH04 </t>
  </si>
  <si>
    <t xml:space="preserve">hygiène buccale </t>
  </si>
  <si>
    <t xml:space="preserve">AEVH05 </t>
  </si>
  <si>
    <t xml:space="preserve">rasage visage </t>
  </si>
  <si>
    <t xml:space="preserve">AEVH06 </t>
  </si>
  <si>
    <t xml:space="preserve">épilation visage </t>
  </si>
  <si>
    <t xml:space="preserve">AEVH07 </t>
  </si>
  <si>
    <t xml:space="preserve">hygiène menstruelle </t>
  </si>
  <si>
    <t>87,5</t>
  </si>
  <si>
    <t xml:space="preserve">AEVE01 </t>
  </si>
  <si>
    <t xml:space="preserve">élimination aide minimale </t>
  </si>
  <si>
    <t xml:space="preserve">AEVE02 </t>
  </si>
  <si>
    <t xml:space="preserve">élimination aide partielle </t>
  </si>
  <si>
    <t>262,5</t>
  </si>
  <si>
    <t xml:space="preserve">AEVE03 </t>
  </si>
  <si>
    <t>élimination aide
complète</t>
  </si>
  <si>
    <t>AEVE04</t>
  </si>
  <si>
    <t>changement sac de
stomie/vidange sac
urinaire</t>
  </si>
  <si>
    <t>52,5</t>
  </si>
  <si>
    <t>NUTRITION</t>
  </si>
  <si>
    <t xml:space="preserve">AEVN01 </t>
  </si>
  <si>
    <t xml:space="preserve">nutrition aide minimale </t>
  </si>
  <si>
    <t xml:space="preserve">AEVN02 </t>
  </si>
  <si>
    <t xml:space="preserve">nutrition aide partielle </t>
  </si>
  <si>
    <t xml:space="preserve">AEVN03 </t>
  </si>
  <si>
    <t xml:space="preserve">nutrition aide complète </t>
  </si>
  <si>
    <t xml:space="preserve">AEVN04 </t>
  </si>
  <si>
    <t xml:space="preserve">nutrition entérale </t>
  </si>
  <si>
    <t>HABILLEMENT</t>
  </si>
  <si>
    <t xml:space="preserve">EVHB01 </t>
  </si>
  <si>
    <t>habillage-déshabillage
aide minimale</t>
  </si>
  <si>
    <t xml:space="preserve">EVHB02 </t>
  </si>
  <si>
    <t>habillage-déshabillage
aide partielle</t>
  </si>
  <si>
    <t xml:space="preserve">EVHB03 </t>
  </si>
  <si>
    <t>habillage-déshabillage
aide complète</t>
  </si>
  <si>
    <t>EVHB04</t>
  </si>
  <si>
    <t>installation de matériel
de correction et de
compensation</t>
  </si>
  <si>
    <t>17,5</t>
  </si>
  <si>
    <t>MOBILITÉ</t>
  </si>
  <si>
    <t xml:space="preserve">EVM11 </t>
  </si>
  <si>
    <t xml:space="preserve">transferts forfait simple </t>
  </si>
  <si>
    <t xml:space="preserve">EVM12 </t>
  </si>
  <si>
    <t xml:space="preserve">transferts forfait majoré </t>
  </si>
  <si>
    <t xml:space="preserve">EVM13 </t>
  </si>
  <si>
    <t>déplacements forfait
simple</t>
  </si>
  <si>
    <t xml:space="preserve">EVM14 </t>
  </si>
  <si>
    <t>déplacements forfait
majoré</t>
  </si>
  <si>
    <t xml:space="preserve">EVM15 </t>
  </si>
  <si>
    <t>accès et sortie du
logement</t>
  </si>
  <si>
    <t xml:space="preserve">EVM16 </t>
  </si>
  <si>
    <t xml:space="preserve">changements de niveau </t>
  </si>
  <si>
    <t xml:space="preserve">Durée en minutes par acte </t>
  </si>
  <si>
    <t>Fréquence de
référence/
jour</t>
  </si>
  <si>
    <t xml:space="preserve">Fréquence de prestation de l'acte </t>
  </si>
  <si>
    <t xml:space="preserve">Durée de soin en minutes </t>
  </si>
  <si>
    <t xml:space="preserve">ELIMINATION </t>
  </si>
  <si>
    <t xml:space="preserve">ACTES ESSENTIELS DE LA VIE (AEV) </t>
  </si>
  <si>
    <t xml:space="preserve">Nom du gestionnaire: </t>
  </si>
  <si>
    <t>Nom de la structure:</t>
  </si>
  <si>
    <t xml:space="preserve">Code prestataire de la structure:  </t>
  </si>
  <si>
    <t>Total des ETP affectés aux activités non opposables à la CNS pour l'exercice 2023</t>
  </si>
  <si>
    <t xml:space="preserve">Total de la durée en aides et soins préstés auprès de personnes non dépendantes </t>
  </si>
  <si>
    <t xml:space="preserve">Total </t>
  </si>
  <si>
    <t xml:space="preserve">Tableau 1:  Les actes essentiels de la vie </t>
  </si>
  <si>
    <t>1.1 Les ETP requis pour les Actes essentiels de la vie prestés</t>
  </si>
  <si>
    <t xml:space="preserve">1.2 Option 1 -  Indication des actes prestés </t>
  </si>
  <si>
    <t>COMPLEMENTS</t>
  </si>
  <si>
    <t>AEVH-C</t>
  </si>
  <si>
    <t xml:space="preserve">Complément hygiène corporelle </t>
  </si>
  <si>
    <t xml:space="preserve">AEVE-C </t>
  </si>
  <si>
    <t xml:space="preserve">Complément élimination </t>
  </si>
  <si>
    <t>AEVHB-C</t>
  </si>
  <si>
    <t xml:space="preserve">Complément habillage /déshabillage </t>
  </si>
  <si>
    <t>AEVN-C</t>
  </si>
  <si>
    <t xml:space="preserve">Complément nutrition </t>
  </si>
  <si>
    <t>AEVN-C-HY</t>
  </si>
  <si>
    <t xml:space="preserve">Complément hydratation </t>
  </si>
  <si>
    <t>AEVM-C</t>
  </si>
  <si>
    <t xml:space="preserve">Complément transfert </t>
  </si>
  <si>
    <t xml:space="preserve">AEC-C-ES </t>
  </si>
  <si>
    <t xml:space="preserve">Complément pour risques d'escarres </t>
  </si>
  <si>
    <t xml:space="preserve">1.3 Option 2 - Indication des heures TRPS1 prestés </t>
  </si>
  <si>
    <t xml:space="preserve">1.  Les actes essentiels de la vie </t>
  </si>
  <si>
    <t xml:space="preserve">2.  Les activités d'accompagnement </t>
  </si>
  <si>
    <t xml:space="preserve">3.  Les activités d'appui à l'indépendance </t>
  </si>
  <si>
    <t xml:space="preserve">TRPS1 en heures </t>
  </si>
  <si>
    <t xml:space="preserve">Nombre d'ETP requis </t>
  </si>
  <si>
    <t xml:space="preserve">dont </t>
  </si>
  <si>
    <t xml:space="preserve">Aide-soignant </t>
  </si>
  <si>
    <t>ETP affectés à d'autres activités non opposables à la CNS - Gestion des médicaments 
pour la période du 1er juillet 2023 au 31 décembre 2023</t>
  </si>
  <si>
    <t>ETP affectés à d'autres activités non opposables à la CNS - Aides et soins réalisés pour des personnes non-affiliées à la CNS 
Pour la période du 1er juillet 2023 au 31 décembre 2023</t>
  </si>
  <si>
    <t>ETP affectés à d'autres activités non opposables à la CNS - Aides et soins sans prise en charge par la CNS 
(p. ex seuil pas atteint)
pour la période allant du 1er juillet 2023 au 31 décembre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</si>
</sst>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_-* #,##0.00\ _€_-;\-* #,##0.00\ _€_-;_-* &quot;-&quot;??\ _€_-;_-@_-"/>
    <numFmt numFmtId="166" formatCode="_-* #,##0.0000_-;\-* #,##0.0000_-;_-* &quot;-&quot;??_-;_-@_-"/>
    <numFmt numFmtId="167" formatCode="_-* #,##0\ _€_-;\-* #,##0\ _€_-;_-* &quot;-&quot;??\ _€_-;_-@_-"/>
    <numFmt numFmtId="168" formatCode="#,##0.0000000"/>
    <numFmt numFmtId="169" formatCode="0.0000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-BoldMT"/>
    </font>
    <font>
      <sz val="10"/>
      <color rgb="FF000000"/>
      <name val="ArialMT"/>
    </font>
    <font>
      <b/>
      <sz val="14"/>
      <color theme="1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197">
    <xf numFmtId="0" fontId="0" fillId="0" borderId="0" xfId="0"/>
    <xf numFmtId="0" fontId="3" fillId="0" borderId="1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4" fillId="0" borderId="4" xfId="1" applyFont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vertical="center"/>
    </xf>
    <xf numFmtId="0" fontId="3" fillId="2" borderId="6" xfId="1" applyFont="1" applyFill="1" applyBorder="1" applyAlignment="1" applyProtection="1">
      <alignment vertical="center"/>
    </xf>
    <xf numFmtId="4" fontId="3" fillId="2" borderId="6" xfId="1" applyNumberFormat="1" applyFont="1" applyFill="1" applyBorder="1" applyAlignment="1" applyProtection="1">
      <alignment vertical="center"/>
    </xf>
    <xf numFmtId="0" fontId="5" fillId="3" borderId="6" xfId="1" applyFont="1" applyFill="1" applyBorder="1" applyAlignment="1" applyProtection="1">
      <alignment vertical="center"/>
    </xf>
    <xf numFmtId="0" fontId="3" fillId="0" borderId="7" xfId="1" applyFont="1" applyBorder="1" applyAlignment="1" applyProtection="1">
      <alignment vertical="center"/>
    </xf>
    <xf numFmtId="3" fontId="3" fillId="0" borderId="8" xfId="1" applyNumberFormat="1" applyFont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vertical="center"/>
    </xf>
    <xf numFmtId="0" fontId="3" fillId="0" borderId="10" xfId="1" applyFont="1" applyFill="1" applyBorder="1" applyAlignment="1" applyProtection="1">
      <alignment vertical="center"/>
    </xf>
    <xf numFmtId="0" fontId="0" fillId="0" borderId="8" xfId="0" applyBorder="1"/>
    <xf numFmtId="0" fontId="0" fillId="0" borderId="0" xfId="0" applyFill="1" applyBorder="1"/>
    <xf numFmtId="0" fontId="1" fillId="0" borderId="8" xfId="0" applyFont="1" applyBorder="1"/>
    <xf numFmtId="1" fontId="3" fillId="0" borderId="0" xfId="1" applyNumberFormat="1" applyFont="1" applyBorder="1" applyAlignment="1" applyProtection="1">
      <alignment vertical="center"/>
    </xf>
    <xf numFmtId="0" fontId="3" fillId="0" borderId="8" xfId="1" applyFont="1" applyBorder="1" applyAlignment="1" applyProtection="1">
      <alignment vertical="center"/>
    </xf>
    <xf numFmtId="0" fontId="4" fillId="0" borderId="8" xfId="1" applyFont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vertical="center"/>
    </xf>
    <xf numFmtId="0" fontId="3" fillId="2" borderId="8" xfId="1" applyFont="1" applyFill="1" applyBorder="1" applyAlignment="1" applyProtection="1">
      <alignment vertical="center"/>
    </xf>
    <xf numFmtId="4" fontId="3" fillId="2" borderId="8" xfId="1" applyNumberFormat="1" applyFont="1" applyFill="1" applyBorder="1" applyAlignment="1" applyProtection="1">
      <alignment vertical="center"/>
    </xf>
    <xf numFmtId="0" fontId="5" fillId="3" borderId="8" xfId="1" applyFont="1" applyFill="1" applyBorder="1" applyAlignment="1" applyProtection="1">
      <alignment vertical="center"/>
    </xf>
    <xf numFmtId="0" fontId="3" fillId="0" borderId="8" xfId="1" applyFont="1" applyFill="1" applyBorder="1" applyAlignment="1" applyProtection="1">
      <alignment vertical="center"/>
    </xf>
    <xf numFmtId="0" fontId="0" fillId="4" borderId="8" xfId="0" applyFill="1" applyBorder="1"/>
    <xf numFmtId="0" fontId="0" fillId="0" borderId="0" xfId="0" applyBorder="1"/>
    <xf numFmtId="0" fontId="4" fillId="0" borderId="4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6" fillId="5" borderId="8" xfId="0" applyFont="1" applyFill="1" applyBorder="1" applyAlignment="1">
      <alignment horizontal="left"/>
    </xf>
    <xf numFmtId="0" fontId="1" fillId="4" borderId="8" xfId="0" applyFont="1" applyFill="1" applyBorder="1"/>
    <xf numFmtId="0" fontId="4" fillId="0" borderId="8" xfId="1" applyFont="1" applyBorder="1" applyAlignment="1" applyProtection="1">
      <alignment vertical="center"/>
    </xf>
    <xf numFmtId="1" fontId="3" fillId="0" borderId="8" xfId="1" applyNumberFormat="1" applyFont="1" applyBorder="1" applyAlignment="1" applyProtection="1">
      <alignment vertical="center"/>
    </xf>
    <xf numFmtId="164" fontId="3" fillId="0" borderId="8" xfId="1" applyNumberFormat="1" applyFont="1" applyBorder="1" applyAlignment="1" applyProtection="1">
      <alignment vertical="center"/>
    </xf>
    <xf numFmtId="164" fontId="0" fillId="0" borderId="8" xfId="0" applyNumberFormat="1" applyBorder="1"/>
    <xf numFmtId="4" fontId="4" fillId="0" borderId="8" xfId="1" applyNumberFormat="1" applyFont="1" applyBorder="1" applyAlignment="1" applyProtection="1">
      <alignment horizontal="right" vertical="center"/>
    </xf>
    <xf numFmtId="0" fontId="1" fillId="0" borderId="8" xfId="0" applyFont="1" applyFill="1" applyBorder="1"/>
    <xf numFmtId="0" fontId="9" fillId="0" borderId="8" xfId="0" applyFont="1" applyBorder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0" fillId="7" borderId="8" xfId="0" applyFill="1" applyBorder="1"/>
    <xf numFmtId="0" fontId="8" fillId="0" borderId="8" xfId="0" applyFont="1" applyFill="1" applyBorder="1" applyAlignment="1">
      <alignment vertical="center"/>
    </xf>
    <xf numFmtId="43" fontId="0" fillId="0" borderId="8" xfId="2" applyFont="1" applyBorder="1"/>
    <xf numFmtId="0" fontId="8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9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horizontal="right"/>
    </xf>
    <xf numFmtId="0" fontId="0" fillId="7" borderId="8" xfId="0" applyFill="1" applyBorder="1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horizontal="right"/>
    </xf>
    <xf numFmtId="0" fontId="9" fillId="0" borderId="1" xfId="0" applyFont="1" applyFill="1" applyBorder="1" applyAlignment="1">
      <alignment vertical="center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2" xfId="0" applyBorder="1"/>
    <xf numFmtId="0" fontId="1" fillId="0" borderId="0" xfId="0" applyFont="1" applyFill="1" applyBorder="1"/>
    <xf numFmtId="1" fontId="0" fillId="0" borderId="0" xfId="0" applyNumberFormat="1" applyBorder="1"/>
    <xf numFmtId="0" fontId="3" fillId="0" borderId="12" xfId="1" applyFont="1" applyBorder="1" applyAlignment="1" applyProtection="1">
      <alignment vertical="center"/>
    </xf>
    <xf numFmtId="0" fontId="3" fillId="0" borderId="13" xfId="1" applyFont="1" applyBorder="1" applyAlignment="1" applyProtection="1">
      <alignment vertical="center"/>
    </xf>
    <xf numFmtId="1" fontId="3" fillId="0" borderId="14" xfId="1" applyNumberFormat="1" applyFont="1" applyBorder="1" applyAlignment="1" applyProtection="1">
      <alignment vertical="center"/>
    </xf>
    <xf numFmtId="0" fontId="0" fillId="0" borderId="15" xfId="0" applyBorder="1"/>
    <xf numFmtId="0" fontId="0" fillId="0" borderId="15" xfId="0" applyBorder="1" applyAlignment="1">
      <alignment horizontal="right"/>
    </xf>
    <xf numFmtId="0" fontId="3" fillId="0" borderId="17" xfId="1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1" fontId="3" fillId="0" borderId="19" xfId="1" applyNumberFormat="1" applyFont="1" applyBorder="1" applyAlignment="1" applyProtection="1">
      <alignment vertical="center"/>
    </xf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5" xfId="0" applyBorder="1"/>
    <xf numFmtId="0" fontId="0" fillId="0" borderId="22" xfId="0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8" xfId="0" applyFont="1" applyBorder="1"/>
    <xf numFmtId="0" fontId="3" fillId="0" borderId="5" xfId="1" applyFont="1" applyBorder="1" applyAlignment="1" applyProtection="1">
      <alignment vertical="center"/>
    </xf>
    <xf numFmtId="0" fontId="0" fillId="0" borderId="8" xfId="0" applyFill="1" applyBorder="1"/>
    <xf numFmtId="0" fontId="9" fillId="0" borderId="8" xfId="0" applyFont="1" applyBorder="1" applyAlignment="1">
      <alignment horizontal="center" vertical="center" wrapText="1"/>
    </xf>
    <xf numFmtId="43" fontId="4" fillId="0" borderId="4" xfId="2" applyFont="1" applyBorder="1" applyAlignment="1" applyProtection="1">
      <alignment horizontal="center" vertical="center" wrapText="1"/>
    </xf>
    <xf numFmtId="43" fontId="3" fillId="2" borderId="6" xfId="2" applyFont="1" applyFill="1" applyBorder="1" applyAlignment="1" applyProtection="1">
      <alignment vertical="center"/>
    </xf>
    <xf numFmtId="43" fontId="3" fillId="6" borderId="8" xfId="2" applyFont="1" applyFill="1" applyBorder="1" applyAlignment="1" applyProtection="1">
      <alignment horizontal="right" vertical="center"/>
    </xf>
    <xf numFmtId="43" fontId="3" fillId="0" borderId="8" xfId="2" applyFont="1" applyBorder="1" applyAlignment="1" applyProtection="1">
      <alignment horizontal="right" vertical="center"/>
    </xf>
    <xf numFmtId="0" fontId="10" fillId="10" borderId="25" xfId="0" applyFont="1" applyFill="1" applyBorder="1"/>
    <xf numFmtId="0" fontId="11" fillId="10" borderId="26" xfId="1" applyFont="1" applyFill="1" applyBorder="1" applyAlignment="1" applyProtection="1">
      <alignment vertical="center"/>
    </xf>
    <xf numFmtId="1" fontId="11" fillId="10" borderId="26" xfId="1" applyNumberFormat="1" applyFont="1" applyFill="1" applyBorder="1" applyAlignment="1" applyProtection="1">
      <alignment vertical="center"/>
    </xf>
    <xf numFmtId="0" fontId="12" fillId="10" borderId="26" xfId="0" applyFont="1" applyFill="1" applyBorder="1"/>
    <xf numFmtId="0" fontId="12" fillId="10" borderId="26" xfId="0" applyFont="1" applyFill="1" applyBorder="1" applyAlignment="1">
      <alignment horizontal="right"/>
    </xf>
    <xf numFmtId="0" fontId="12" fillId="10" borderId="27" xfId="0" applyFont="1" applyFill="1" applyBorder="1"/>
    <xf numFmtId="0" fontId="0" fillId="11" borderId="28" xfId="0" applyFill="1" applyBorder="1"/>
    <xf numFmtId="0" fontId="1" fillId="11" borderId="0" xfId="0" applyFont="1" applyFill="1" applyBorder="1"/>
    <xf numFmtId="16" fontId="1" fillId="11" borderId="0" xfId="0" applyNumberFormat="1" applyFont="1" applyFill="1" applyBorder="1"/>
    <xf numFmtId="0" fontId="1" fillId="11" borderId="0" xfId="0" applyFont="1" applyFill="1" applyBorder="1" applyAlignment="1">
      <alignment horizontal="right"/>
    </xf>
    <xf numFmtId="0" fontId="0" fillId="11" borderId="29" xfId="0" applyFill="1" applyBorder="1"/>
    <xf numFmtId="0" fontId="0" fillId="0" borderId="28" xfId="0" applyBorder="1"/>
    <xf numFmtId="0" fontId="0" fillId="7" borderId="0" xfId="0" applyFill="1" applyBorder="1"/>
    <xf numFmtId="0" fontId="0" fillId="7" borderId="0" xfId="0" applyFill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8" fillId="7" borderId="5" xfId="0" applyFont="1" applyFill="1" applyBorder="1" applyAlignment="1">
      <alignment vertical="center" wrapText="1"/>
    </xf>
    <xf numFmtId="0" fontId="0" fillId="7" borderId="24" xfId="0" applyFill="1" applyBorder="1"/>
    <xf numFmtId="0" fontId="9" fillId="0" borderId="31" xfId="0" applyFont="1" applyBorder="1" applyAlignment="1">
      <alignment vertical="center" wrapText="1"/>
    </xf>
    <xf numFmtId="0" fontId="9" fillId="0" borderId="31" xfId="0" applyFont="1" applyBorder="1" applyAlignment="1">
      <alignment horizontal="right" vertical="center" wrapText="1"/>
    </xf>
    <xf numFmtId="43" fontId="0" fillId="0" borderId="31" xfId="2" applyFont="1" applyBorder="1"/>
    <xf numFmtId="0" fontId="0" fillId="7" borderId="6" xfId="0" applyFill="1" applyBorder="1"/>
    <xf numFmtId="0" fontId="0" fillId="0" borderId="29" xfId="0" applyBorder="1"/>
    <xf numFmtId="0" fontId="8" fillId="0" borderId="30" xfId="0" applyFont="1" applyFill="1" applyBorder="1" applyAlignment="1">
      <alignment vertical="center"/>
    </xf>
    <xf numFmtId="0" fontId="0" fillId="7" borderId="32" xfId="0" applyFill="1" applyBorder="1"/>
    <xf numFmtId="0" fontId="0" fillId="0" borderId="34" xfId="0" applyBorder="1"/>
    <xf numFmtId="0" fontId="0" fillId="0" borderId="35" xfId="0" applyBorder="1"/>
    <xf numFmtId="0" fontId="0" fillId="0" borderId="35" xfId="0" applyBorder="1" applyAlignment="1">
      <alignment horizontal="right"/>
    </xf>
    <xf numFmtId="0" fontId="0" fillId="0" borderId="36" xfId="0" applyBorder="1"/>
    <xf numFmtId="0" fontId="3" fillId="0" borderId="28" xfId="1" applyFont="1" applyBorder="1" applyAlignment="1" applyProtection="1">
      <alignment vertical="center"/>
    </xf>
    <xf numFmtId="0" fontId="3" fillId="0" borderId="23" xfId="1" applyFont="1" applyBorder="1" applyAlignment="1" applyProtection="1">
      <alignment vertical="center"/>
    </xf>
    <xf numFmtId="0" fontId="4" fillId="2" borderId="23" xfId="1" applyFont="1" applyFill="1" applyBorder="1" applyAlignment="1" applyProtection="1">
      <alignment vertical="center"/>
    </xf>
    <xf numFmtId="0" fontId="4" fillId="0" borderId="23" xfId="1" applyFont="1" applyBorder="1" applyAlignment="1" applyProtection="1">
      <alignment vertical="center"/>
    </xf>
    <xf numFmtId="0" fontId="4" fillId="2" borderId="38" xfId="1" applyFont="1" applyFill="1" applyBorder="1" applyAlignment="1" applyProtection="1">
      <alignment vertical="center"/>
    </xf>
    <xf numFmtId="0" fontId="4" fillId="0" borderId="28" xfId="1" applyFont="1" applyBorder="1" applyAlignment="1" applyProtection="1">
      <alignment vertical="center"/>
    </xf>
    <xf numFmtId="0" fontId="4" fillId="0" borderId="28" xfId="1" applyFont="1" applyFill="1" applyBorder="1" applyAlignment="1" applyProtection="1">
      <alignment vertical="center"/>
    </xf>
    <xf numFmtId="0" fontId="4" fillId="0" borderId="39" xfId="1" applyFont="1" applyFill="1" applyBorder="1" applyAlignment="1" applyProtection="1">
      <alignment vertical="center"/>
    </xf>
    <xf numFmtId="0" fontId="3" fillId="0" borderId="28" xfId="1" applyFont="1" applyFill="1" applyBorder="1" applyAlignment="1" applyProtection="1">
      <alignment vertical="center"/>
    </xf>
    <xf numFmtId="0" fontId="3" fillId="0" borderId="16" xfId="1" applyFont="1" applyFill="1" applyBorder="1" applyAlignment="1" applyProtection="1">
      <alignment vertical="center"/>
    </xf>
    <xf numFmtId="0" fontId="3" fillId="0" borderId="37" xfId="1" applyFont="1" applyFill="1" applyBorder="1" applyAlignment="1" applyProtection="1">
      <alignment vertical="center"/>
    </xf>
    <xf numFmtId="0" fontId="6" fillId="5" borderId="8" xfId="0" applyFont="1" applyFill="1" applyBorder="1" applyAlignment="1">
      <alignment horizontal="center" vertical="center"/>
    </xf>
    <xf numFmtId="4" fontId="3" fillId="0" borderId="8" xfId="1" applyNumberFormat="1" applyFont="1" applyBorder="1" applyAlignment="1" applyProtection="1">
      <alignment horizontal="right" vertical="center"/>
    </xf>
    <xf numFmtId="2" fontId="4" fillId="0" borderId="4" xfId="1" applyNumberFormat="1" applyFont="1" applyFill="1" applyBorder="1" applyAlignment="1" applyProtection="1">
      <alignment horizontal="center" vertical="center" wrapText="1"/>
    </xf>
    <xf numFmtId="2" fontId="3" fillId="2" borderId="8" xfId="1" applyNumberFormat="1" applyFont="1" applyFill="1" applyBorder="1" applyAlignment="1" applyProtection="1">
      <alignment vertical="center"/>
    </xf>
    <xf numFmtId="2" fontId="3" fillId="0" borderId="8" xfId="1" applyNumberFormat="1" applyFont="1" applyBorder="1" applyAlignment="1" applyProtection="1">
      <alignment horizontal="right" vertical="center"/>
    </xf>
    <xf numFmtId="2" fontId="3" fillId="0" borderId="37" xfId="1" applyNumberFormat="1" applyFont="1" applyBorder="1" applyAlignment="1" applyProtection="1">
      <alignment horizontal="right" vertical="center"/>
    </xf>
    <xf numFmtId="166" fontId="3" fillId="2" borderId="8" xfId="2" applyNumberFormat="1" applyFont="1" applyFill="1" applyBorder="1" applyAlignment="1" applyProtection="1">
      <alignment vertical="center"/>
    </xf>
    <xf numFmtId="2" fontId="0" fillId="0" borderId="0" xfId="0" applyNumberFormat="1"/>
    <xf numFmtId="4" fontId="0" fillId="0" borderId="8" xfId="0" applyNumberFormat="1" applyBorder="1"/>
    <xf numFmtId="168" fontId="4" fillId="4" borderId="8" xfId="1" applyNumberFormat="1" applyFont="1" applyFill="1" applyBorder="1" applyAlignment="1" applyProtection="1">
      <alignment horizontal="right" vertical="center"/>
    </xf>
    <xf numFmtId="0" fontId="0" fillId="0" borderId="0" xfId="0" applyProtection="1"/>
    <xf numFmtId="43" fontId="0" fillId="0" borderId="0" xfId="2" applyFont="1" applyProtection="1"/>
    <xf numFmtId="0" fontId="0" fillId="0" borderId="1" xfId="0" applyBorder="1" applyProtection="1"/>
    <xf numFmtId="0" fontId="0" fillId="0" borderId="11" xfId="0" applyBorder="1" applyProtection="1"/>
    <xf numFmtId="43" fontId="0" fillId="0" borderId="2" xfId="2" applyFont="1" applyBorder="1" applyProtection="1"/>
    <xf numFmtId="1" fontId="0" fillId="0" borderId="16" xfId="0" applyNumberFormat="1" applyBorder="1" applyProtection="1"/>
    <xf numFmtId="1" fontId="0" fillId="0" borderId="21" xfId="0" applyNumberFormat="1" applyBorder="1" applyProtection="1"/>
    <xf numFmtId="1" fontId="0" fillId="0" borderId="0" xfId="0" applyNumberFormat="1" applyBorder="1" applyProtection="1"/>
    <xf numFmtId="2" fontId="0" fillId="4" borderId="8" xfId="0" applyNumberFormat="1" applyFill="1" applyBorder="1" applyProtection="1"/>
    <xf numFmtId="43" fontId="0" fillId="8" borderId="31" xfId="2" applyFont="1" applyFill="1" applyBorder="1" applyProtection="1">
      <protection locked="0"/>
    </xf>
    <xf numFmtId="43" fontId="0" fillId="8" borderId="8" xfId="2" applyFont="1" applyFill="1" applyBorder="1" applyProtection="1">
      <protection locked="0"/>
    </xf>
    <xf numFmtId="0" fontId="0" fillId="7" borderId="0" xfId="0" applyFill="1" applyBorder="1" applyAlignment="1" applyProtection="1">
      <alignment horizontal="right"/>
      <protection locked="0"/>
    </xf>
    <xf numFmtId="0" fontId="0" fillId="7" borderId="8" xfId="0" applyFill="1" applyBorder="1" applyAlignment="1" applyProtection="1">
      <alignment horizontal="right"/>
      <protection locked="0"/>
    </xf>
    <xf numFmtId="43" fontId="0" fillId="0" borderId="33" xfId="2" applyFont="1" applyBorder="1" applyProtection="1"/>
    <xf numFmtId="43" fontId="0" fillId="0" borderId="30" xfId="2" applyFont="1" applyBorder="1" applyProtection="1"/>
    <xf numFmtId="0" fontId="0" fillId="7" borderId="29" xfId="0" applyFill="1" applyBorder="1" applyAlignment="1" applyProtection="1">
      <alignment horizontal="right"/>
    </xf>
    <xf numFmtId="0" fontId="0" fillId="7" borderId="30" xfId="0" applyFill="1" applyBorder="1" applyAlignment="1" applyProtection="1">
      <alignment horizontal="right"/>
    </xf>
    <xf numFmtId="0" fontId="0" fillId="0" borderId="29" xfId="0" applyBorder="1" applyProtection="1"/>
    <xf numFmtId="165" fontId="0" fillId="0" borderId="3" xfId="0" applyNumberFormat="1" applyBorder="1" applyProtection="1"/>
    <xf numFmtId="0" fontId="0" fillId="8" borderId="8" xfId="0" applyFill="1" applyBorder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1" fillId="0" borderId="8" xfId="0" applyFont="1" applyBorder="1" applyProtection="1"/>
    <xf numFmtId="0" fontId="0" fillId="0" borderId="8" xfId="0" applyBorder="1" applyProtection="1"/>
    <xf numFmtId="16" fontId="1" fillId="11" borderId="25" xfId="0" applyNumberFormat="1" applyFont="1" applyFill="1" applyBorder="1" applyProtection="1"/>
    <xf numFmtId="16" fontId="1" fillId="11" borderId="26" xfId="0" applyNumberFormat="1" applyFont="1" applyFill="1" applyBorder="1" applyProtection="1"/>
    <xf numFmtId="0" fontId="1" fillId="11" borderId="26" xfId="0" applyFont="1" applyFill="1" applyBorder="1" applyProtection="1"/>
    <xf numFmtId="0" fontId="1" fillId="11" borderId="27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0" fontId="0" fillId="0" borderId="0" xfId="0" applyFill="1" applyBorder="1" applyProtection="1"/>
    <xf numFmtId="0" fontId="0" fillId="0" borderId="29" xfId="0" applyFill="1" applyBorder="1" applyProtection="1"/>
    <xf numFmtId="0" fontId="0" fillId="0" borderId="28" xfId="0" applyBorder="1" applyProtection="1"/>
    <xf numFmtId="0" fontId="6" fillId="5" borderId="23" xfId="0" applyFont="1" applyFill="1" applyBorder="1" applyAlignment="1" applyProtection="1">
      <alignment horizontal="left"/>
    </xf>
    <xf numFmtId="0" fontId="6" fillId="5" borderId="8" xfId="0" applyFont="1" applyFill="1" applyBorder="1" applyAlignment="1" applyProtection="1">
      <alignment horizontal="center" vertical="center"/>
    </xf>
    <xf numFmtId="0" fontId="1" fillId="4" borderId="23" xfId="0" applyFont="1" applyFill="1" applyBorder="1" applyProtection="1"/>
    <xf numFmtId="0" fontId="0" fillId="0" borderId="28" xfId="0" applyFill="1" applyBorder="1" applyProtection="1"/>
    <xf numFmtId="2" fontId="0" fillId="0" borderId="0" xfId="0" applyNumberFormat="1" applyFill="1" applyBorder="1" applyProtection="1"/>
    <xf numFmtId="0" fontId="0" fillId="0" borderId="35" xfId="0" applyBorder="1" applyProtection="1"/>
    <xf numFmtId="0" fontId="0" fillId="0" borderId="36" xfId="0" applyBorder="1" applyProtection="1"/>
    <xf numFmtId="0" fontId="0" fillId="11" borderId="26" xfId="0" applyFill="1" applyBorder="1" applyProtection="1"/>
    <xf numFmtId="0" fontId="0" fillId="11" borderId="27" xfId="0" applyFill="1" applyBorder="1" applyProtection="1"/>
    <xf numFmtId="0" fontId="0" fillId="4" borderId="8" xfId="0" applyFill="1" applyBorder="1" applyProtection="1"/>
    <xf numFmtId="0" fontId="0" fillId="0" borderId="0" xfId="0" applyFill="1" applyProtection="1"/>
    <xf numFmtId="0" fontId="1" fillId="0" borderId="16" xfId="0" applyFont="1" applyFill="1" applyBorder="1" applyProtection="1"/>
    <xf numFmtId="0" fontId="1" fillId="0" borderId="37" xfId="0" applyFont="1" applyFill="1" applyBorder="1" applyProtection="1"/>
    <xf numFmtId="0" fontId="0" fillId="0" borderId="35" xfId="0" applyFill="1" applyBorder="1" applyProtection="1"/>
    <xf numFmtId="0" fontId="0" fillId="0" borderId="36" xfId="0" applyFill="1" applyBorder="1" applyProtection="1"/>
    <xf numFmtId="43" fontId="0" fillId="0" borderId="0" xfId="0" applyNumberFormat="1" applyBorder="1" applyProtection="1"/>
    <xf numFmtId="4" fontId="4" fillId="8" borderId="8" xfId="1" applyNumberFormat="1" applyFont="1" applyFill="1" applyBorder="1" applyAlignment="1" applyProtection="1">
      <alignment horizontal="right" vertical="center"/>
      <protection locked="0"/>
    </xf>
    <xf numFmtId="43" fontId="4" fillId="8" borderId="8" xfId="2" applyNumberFormat="1" applyFont="1" applyFill="1" applyBorder="1" applyAlignment="1" applyProtection="1">
      <alignment horizontal="right" vertical="center"/>
      <protection locked="0"/>
    </xf>
    <xf numFmtId="43" fontId="3" fillId="2" borderId="8" xfId="2" applyNumberFormat="1" applyFont="1" applyFill="1" applyBorder="1" applyAlignment="1" applyProtection="1">
      <alignment vertical="center"/>
      <protection locked="0"/>
    </xf>
    <xf numFmtId="169" fontId="0" fillId="8" borderId="8" xfId="0" applyNumberFormat="1" applyFill="1" applyBorder="1" applyProtection="1">
      <protection locked="0"/>
    </xf>
    <xf numFmtId="1" fontId="3" fillId="8" borderId="3" xfId="1" applyNumberFormat="1" applyFont="1" applyFill="1" applyBorder="1" applyAlignment="1" applyProtection="1">
      <alignment vertical="center"/>
      <protection locked="0"/>
    </xf>
    <xf numFmtId="165" fontId="0" fillId="8" borderId="8" xfId="0" applyNumberFormat="1" applyFill="1" applyBorder="1" applyProtection="1">
      <protection locked="0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9" borderId="24" xfId="0" applyFont="1" applyFill="1" applyBorder="1" applyAlignment="1">
      <alignment horizontal="center"/>
    </xf>
    <xf numFmtId="0" fontId="1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 applyProtection="1">
      <alignment horizontal="center" wrapText="1"/>
    </xf>
    <xf numFmtId="0" fontId="1" fillId="9" borderId="0" xfId="0" applyFont="1" applyFill="1" applyAlignment="1" applyProtection="1">
      <alignment horizontal="center"/>
    </xf>
    <xf numFmtId="0" fontId="0" fillId="0" borderId="7" xfId="0" applyFill="1" applyBorder="1" applyAlignment="1" applyProtection="1">
      <alignment horizontal="right" wrapText="1"/>
    </xf>
    <xf numFmtId="0" fontId="0" fillId="0" borderId="7" xfId="0" applyBorder="1" applyAlignment="1" applyProtection="1">
      <alignment horizontal="right" vertical="top" wrapText="1"/>
    </xf>
    <xf numFmtId="0" fontId="0" fillId="9" borderId="0" xfId="0" applyFill="1" applyAlignment="1">
      <alignment horizontal="center" wrapText="1"/>
    </xf>
    <xf numFmtId="0" fontId="0" fillId="9" borderId="0" xfId="0" applyFill="1" applyAlignment="1">
      <alignment horizontal="center"/>
    </xf>
    <xf numFmtId="0" fontId="0" fillId="0" borderId="23" xfId="0" applyBorder="1" applyProtection="1">
      <protection locked="0"/>
    </xf>
    <xf numFmtId="167" fontId="0" fillId="4" borderId="8" xfId="0" applyNumberFormat="1" applyFill="1" applyBorder="1" applyProtection="1"/>
  </cellXfs>
  <cellStyles count="3">
    <cellStyle name="Comma" xfId="2" builtinId="3"/>
    <cellStyle name="Normal" xfId="0" builtinId="0"/>
    <cellStyle name="Normal 2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408601</xdr:colOff>
      <xdr:row>0</xdr:row>
      <xdr:rowOff>108453</xdr:rowOff>
    </xdr:from>
    <xdr:to>
      <xdr:col>1</xdr:col>
      <xdr:colOff>600755</xdr:colOff>
      <xdr:row>2</xdr:row>
      <xdr:rowOff>57833</xdr:rowOff>
    </xdr:to>
    <xdr:sp macro="" textlink="">
      <xdr:nvSpPr>
        <xdr:cNvPr id="2" name="ZoneTexte 1"/>
        <xdr:cNvSpPr txBox="1"/>
      </xdr:nvSpPr>
      <xdr:spPr>
        <a:xfrm rot="20992706">
          <a:off x="408601" y="108453"/>
          <a:ext cx="801754" cy="33038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ESC</a:t>
          </a:r>
          <a:endParaRPr lang="fr-L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334743</xdr:colOff>
      <xdr:row>0</xdr:row>
      <xdr:rowOff>169193</xdr:rowOff>
    </xdr:from>
    <xdr:to>
      <xdr:col>2</xdr:col>
      <xdr:colOff>350081</xdr:colOff>
      <xdr:row>2</xdr:row>
      <xdr:rowOff>99954</xdr:rowOff>
    </xdr:to>
    <xdr:sp macro="" textlink="">
      <xdr:nvSpPr>
        <xdr:cNvPr id="2" name="ZoneTexte 1"/>
        <xdr:cNvSpPr txBox="1"/>
      </xdr:nvSpPr>
      <xdr:spPr>
        <a:xfrm rot="20992706">
          <a:off x="334743" y="169193"/>
          <a:ext cx="624938" cy="31176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ESC</a:t>
          </a:r>
          <a:endParaRPr lang="fr-LU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66676</xdr:colOff>
      <xdr:row>33</xdr:row>
      <xdr:rowOff>0</xdr:rowOff>
    </xdr:from>
    <xdr:to>
      <xdr:col>4</xdr:col>
      <xdr:colOff>133350</xdr:colOff>
      <xdr:row>40</xdr:row>
      <xdr:rowOff>0</xdr:rowOff>
    </xdr:to>
    <xdr:sp macro="" textlink="">
      <xdr:nvSpPr>
        <xdr:cNvPr id="2" name="Right Brace 1"/>
        <xdr:cNvSpPr/>
      </xdr:nvSpPr>
      <xdr:spPr>
        <a:xfrm>
          <a:off x="9572626" y="5953125"/>
          <a:ext cx="66674" cy="1704975"/>
        </a:xfrm>
        <a:prstGeom prst="rightBrace">
          <a:avLst/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LU" sz="1100"/>
        </a:p>
      </xdr:txBody>
    </xdr:sp>
    <xdr:clientData/>
  </xdr:twoCellAnchor>
  <xdr:twoCellAnchor>
    <xdr:from>
      <xdr:col>4</xdr:col>
      <xdr:colOff>104776</xdr:colOff>
      <xdr:row>63</xdr:row>
      <xdr:rowOff>57150</xdr:rowOff>
    </xdr:from>
    <xdr:to>
      <xdr:col>4</xdr:col>
      <xdr:colOff>228600</xdr:colOff>
      <xdr:row>74</xdr:row>
      <xdr:rowOff>9524</xdr:rowOff>
    </xdr:to>
    <xdr:sp macro="" textlink="">
      <xdr:nvSpPr>
        <xdr:cNvPr id="3" name="Right Brace 2"/>
        <xdr:cNvSpPr/>
      </xdr:nvSpPr>
      <xdr:spPr>
        <a:xfrm>
          <a:off x="9610726" y="12658725"/>
          <a:ext cx="123824" cy="2047874"/>
        </a:xfrm>
        <a:prstGeom prst="rightBrace">
          <a:avLst>
            <a:gd name="adj1" fmla="val 0"/>
            <a:gd name="adj2" fmla="val 52262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LU" sz="1100"/>
        </a:p>
      </xdr:txBody>
    </xdr:sp>
    <xdr:clientData/>
  </xdr:twoCellAnchor>
  <xdr:twoCellAnchor>
    <xdr:from>
      <xdr:col>4</xdr:col>
      <xdr:colOff>38100</xdr:colOff>
      <xdr:row>43</xdr:row>
      <xdr:rowOff>19050</xdr:rowOff>
    </xdr:from>
    <xdr:to>
      <xdr:col>4</xdr:col>
      <xdr:colOff>123825</xdr:colOff>
      <xdr:row>46</xdr:row>
      <xdr:rowOff>0</xdr:rowOff>
    </xdr:to>
    <xdr:sp macro="" textlink="">
      <xdr:nvSpPr>
        <xdr:cNvPr id="4" name="Right Brace 3"/>
        <xdr:cNvSpPr/>
      </xdr:nvSpPr>
      <xdr:spPr>
        <a:xfrm>
          <a:off x="9544050" y="8610600"/>
          <a:ext cx="85725" cy="552450"/>
        </a:xfrm>
        <a:prstGeom prst="rightBrace">
          <a:avLst/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LU" sz="1100"/>
        </a:p>
      </xdr:txBody>
    </xdr:sp>
    <xdr:clientData/>
  </xdr:twoCellAnchor>
  <xdr:twoCellAnchor>
    <xdr:from>
      <xdr:col>0</xdr:col>
      <xdr:colOff>628650</xdr:colOff>
      <xdr:row>0</xdr:row>
      <xdr:rowOff>129540</xdr:rowOff>
    </xdr:from>
    <xdr:to>
      <xdr:col>1</xdr:col>
      <xdr:colOff>574940</xdr:colOff>
      <xdr:row>2</xdr:row>
      <xdr:rowOff>67921</xdr:rowOff>
    </xdr:to>
    <xdr:sp macro="" textlink="">
      <xdr:nvSpPr>
        <xdr:cNvPr id="5" name="ZoneTexte 1"/>
        <xdr:cNvSpPr txBox="1"/>
      </xdr:nvSpPr>
      <xdr:spPr>
        <a:xfrm rot="20992706">
          <a:off x="628650" y="129540"/>
          <a:ext cx="586370" cy="30414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ESC</a:t>
          </a:r>
          <a:endParaRPr lang="fr-LU" sz="2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110490</xdr:rowOff>
    </xdr:from>
    <xdr:to>
      <xdr:col>1</xdr:col>
      <xdr:colOff>586370</xdr:colOff>
      <xdr:row>3</xdr:row>
      <xdr:rowOff>48871</xdr:rowOff>
    </xdr:to>
    <xdr:sp macro="" textlink="">
      <xdr:nvSpPr>
        <xdr:cNvPr id="2" name="ZoneTexte 1"/>
        <xdr:cNvSpPr txBox="1"/>
      </xdr:nvSpPr>
      <xdr:spPr>
        <a:xfrm rot="20992706">
          <a:off x="640080" y="293370"/>
          <a:ext cx="586370" cy="30414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ESC</a:t>
          </a:r>
          <a:endParaRPr lang="fr-LU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45"/>
  <sheetViews>
    <sheetView showGridLines="0" tabSelected="1" workbookViewId="0">
      <selection activeCell="D4" sqref="D4"/>
    </sheetView>
  </sheetViews>
  <sheetFormatPr defaultRowHeight="15"/>
  <cols>
    <col min="3" max="3" width="60.140625" customWidth="1"/>
    <col min="4" max="4" width="26.140625" customWidth="1"/>
  </cols>
  <sheetData>
    <row r="2" spans="2:4">
      <c r="B2" s="184" t="s">
        <v>117</v>
      </c>
      <c r="C2" s="185"/>
      <c r="D2" s="186"/>
    </row>
    <row r="3" spans="2:4" s="30" customFormat="1" ht="15.75" thickBot="1">
      <c r="B3" s="56"/>
      <c r="C3" s="56"/>
      <c r="D3" s="56"/>
    </row>
    <row r="4" spans="2:4" s="30" customFormat="1" ht="15.75" thickBot="1">
      <c r="B4" s="1" t="s">
        <v>114</v>
      </c>
      <c r="C4" s="2"/>
      <c r="D4" s="182"/>
    </row>
    <row r="5" spans="2:4" s="30" customFormat="1" ht="13.5" customHeight="1" thickBot="1">
      <c r="B5" s="56"/>
      <c r="C5" s="56"/>
      <c r="D5" s="56"/>
    </row>
    <row r="6" spans="2:4" s="30" customFormat="1" ht="15.75" thickBot="1">
      <c r="B6" s="1" t="s">
        <v>115</v>
      </c>
      <c r="C6" s="2"/>
      <c r="D6" s="182"/>
    </row>
    <row r="7" spans="2:4" s="30" customFormat="1" ht="15.75" thickBot="1">
      <c r="D7" s="56"/>
    </row>
    <row r="8" spans="2:4" s="30" customFormat="1" ht="15.75" thickBot="1">
      <c r="B8" s="1" t="s">
        <v>116</v>
      </c>
      <c r="C8" s="2"/>
      <c r="D8" s="182"/>
    </row>
    <row r="9" spans="2:4">
      <c r="B9" s="3"/>
      <c r="C9" s="3"/>
      <c r="D9" s="3"/>
    </row>
    <row r="10" spans="2:4">
      <c r="B10" s="4"/>
      <c r="C10" s="4"/>
      <c r="D10" s="76" t="s">
        <v>35</v>
      </c>
    </row>
    <row r="11" spans="2:4">
      <c r="B11" s="6" t="s">
        <v>2</v>
      </c>
      <c r="C11" s="7"/>
      <c r="D11" s="77"/>
    </row>
    <row r="12" spans="2:4">
      <c r="B12" s="6"/>
      <c r="C12" s="9" t="s">
        <v>3</v>
      </c>
      <c r="D12" s="77"/>
    </row>
    <row r="13" spans="2:4">
      <c r="B13" s="10"/>
      <c r="C13" s="4" t="s">
        <v>4</v>
      </c>
      <c r="D13" s="78"/>
    </row>
    <row r="14" spans="2:4">
      <c r="B14" s="10"/>
      <c r="C14" s="4" t="s">
        <v>5</v>
      </c>
      <c r="D14" s="78"/>
    </row>
    <row r="15" spans="2:4">
      <c r="B15" s="10"/>
      <c r="C15" s="4" t="s">
        <v>6</v>
      </c>
      <c r="D15" s="78"/>
    </row>
    <row r="16" spans="2:4">
      <c r="B16" s="10"/>
      <c r="C16" s="4" t="s">
        <v>7</v>
      </c>
      <c r="D16" s="78"/>
    </row>
    <row r="17" spans="2:4">
      <c r="B17" s="10"/>
      <c r="C17" s="4" t="s">
        <v>8</v>
      </c>
      <c r="D17" s="79">
        <f>+'A&amp;S p. en ch. autres caisses'!D64+'A&amp;S p. en ch. autres caisses'!D34</f>
        <v>0</v>
      </c>
    </row>
    <row r="18" spans="2:4">
      <c r="B18" s="10"/>
      <c r="C18" s="4" t="s">
        <v>9</v>
      </c>
      <c r="D18" s="79">
        <f>+'A&amp;S p. en ch. autres caisses'!D35+'A&amp;S p. en ch. autres caisses'!D65</f>
        <v>0</v>
      </c>
    </row>
    <row r="19" spans="2:4">
      <c r="B19" s="10"/>
      <c r="C19" s="4" t="s">
        <v>10</v>
      </c>
      <c r="D19" s="79">
        <f>+'A&amp;S p. en ch. autres caisses'!D66+'A&amp;S p. en ch. autres caisses'!D36</f>
        <v>0</v>
      </c>
    </row>
    <row r="20" spans="2:4">
      <c r="B20" s="10"/>
      <c r="C20" s="4" t="s">
        <v>11</v>
      </c>
      <c r="D20" s="79">
        <f>+'A&amp;S p. en ch. autres caisses'!D37+'A&amp;S p. en ch. autres caisses'!D67</f>
        <v>0</v>
      </c>
    </row>
    <row r="21" spans="2:4">
      <c r="B21" s="10"/>
      <c r="C21" s="4" t="s">
        <v>12</v>
      </c>
      <c r="D21" s="78"/>
    </row>
    <row r="22" spans="2:4">
      <c r="B22" s="10"/>
      <c r="C22" s="4" t="s">
        <v>13</v>
      </c>
      <c r="D22" s="79">
        <f>+'A&amp;S p. en ch. autres caisses'!D68+'A&amp;S p. en ch. autres caisses'!D38</f>
        <v>0</v>
      </c>
    </row>
    <row r="23" spans="2:4">
      <c r="B23" s="10"/>
      <c r="C23" s="4" t="s">
        <v>14</v>
      </c>
      <c r="D23" s="79">
        <f>+'A&amp;S p. en ch. autres caisses'!D39+'A&amp;S p. en ch. autres caisses'!D69</f>
        <v>0</v>
      </c>
    </row>
    <row r="24" spans="2:4">
      <c r="B24" s="10"/>
      <c r="C24" s="4" t="s">
        <v>15</v>
      </c>
      <c r="D24" s="79" t="e">
        <f>+'A&amp;S non-dépendant '!I22+'A&amp;S p. en ch. autres caisses'!D19+'A&amp;S p. en ch. autres caisses'!D40+'A&amp;S p. en ch. autres caisses'!D70+'Gestion des médicaments '!D20</f>
        <v>#DIV/0!</v>
      </c>
    </row>
    <row r="25" spans="2:4">
      <c r="B25" s="10"/>
      <c r="C25" s="12" t="s">
        <v>16</v>
      </c>
      <c r="D25" s="79" t="e">
        <f>+'A&amp;S non-dépendant '!I23+'A&amp;S p. en ch. autres caisses'!D20+'A&amp;S p. en ch. autres caisses'!D41</f>
        <v>#DIV/0!</v>
      </c>
    </row>
    <row r="26" spans="2:4">
      <c r="B26" s="6"/>
      <c r="C26" s="9" t="s">
        <v>17</v>
      </c>
      <c r="D26" s="77"/>
    </row>
    <row r="27" spans="2:4">
      <c r="B27" s="10"/>
      <c r="C27" s="4" t="s">
        <v>18</v>
      </c>
      <c r="D27" s="79" t="e">
        <f>+'A&amp;S p. en ch. autres caisses'!D72+'A&amp;S p. en ch. autres caisses'!D43</f>
        <v>#DIV/0!</v>
      </c>
    </row>
    <row r="28" spans="2:4">
      <c r="B28" s="10"/>
      <c r="C28" s="4" t="s">
        <v>19</v>
      </c>
      <c r="D28" s="79">
        <f>+'A&amp;S p. en ch. autres caisses'!D44+'A&amp;S p. en ch. autres caisses'!D73</f>
        <v>0</v>
      </c>
    </row>
    <row r="29" spans="2:4">
      <c r="B29" s="10"/>
      <c r="C29" s="4" t="s">
        <v>20</v>
      </c>
      <c r="D29" s="79">
        <f>+'A&amp;S p. en ch. autres caisses'!D45</f>
        <v>0</v>
      </c>
    </row>
    <row r="30" spans="2:4">
      <c r="B30" s="10"/>
      <c r="C30" s="4" t="s">
        <v>21</v>
      </c>
      <c r="D30" s="79">
        <f>+'A&amp;S p. en ch. autres caisses'!D74+'A&amp;S p. en ch. autres caisses'!D46</f>
        <v>0</v>
      </c>
    </row>
    <row r="31" spans="2:4">
      <c r="B31" s="10"/>
      <c r="C31" s="4" t="s">
        <v>22</v>
      </c>
      <c r="D31" s="78"/>
    </row>
    <row r="32" spans="2:4">
      <c r="B32" s="10"/>
      <c r="C32" s="4" t="s">
        <v>23</v>
      </c>
      <c r="D32" s="78"/>
    </row>
    <row r="33" spans="2:4">
      <c r="B33" s="6"/>
      <c r="C33" s="9" t="s">
        <v>24</v>
      </c>
      <c r="D33" s="77"/>
    </row>
    <row r="34" spans="2:4">
      <c r="B34" s="13"/>
      <c r="C34" s="12" t="s">
        <v>25</v>
      </c>
      <c r="D34" s="78"/>
    </row>
    <row r="35" spans="2:4">
      <c r="B35" s="13"/>
      <c r="C35" s="12" t="s">
        <v>26</v>
      </c>
      <c r="D35" s="78"/>
    </row>
    <row r="36" spans="2:4">
      <c r="B36" s="13"/>
      <c r="C36" s="12" t="s">
        <v>27</v>
      </c>
      <c r="D36" s="79" t="e">
        <f>+'A&amp;S non-dépendant '!I25+'A&amp;S p. en ch. autres caisses'!D22+'A&amp;S p. en ch. autres caisses'!D48</f>
        <v>#DIV/0!</v>
      </c>
    </row>
    <row r="37" spans="2:4">
      <c r="B37" s="13"/>
      <c r="C37" s="12" t="s">
        <v>28</v>
      </c>
      <c r="D37" s="78"/>
    </row>
    <row r="38" spans="2:4">
      <c r="B38" s="14"/>
      <c r="C38" s="15" t="s">
        <v>29</v>
      </c>
      <c r="D38" s="79" t="e">
        <f>+'A&amp;S p. en ch. autres caisses'!D49</f>
        <v>#DIV/0!</v>
      </c>
    </row>
    <row r="39" spans="2:4" ht="15.75" thickBot="1">
      <c r="B39" s="129"/>
      <c r="C39" s="129"/>
      <c r="D39" s="130"/>
    </row>
    <row r="40" spans="2:4" ht="15.75" thickBot="1">
      <c r="B40" s="131" t="s">
        <v>119</v>
      </c>
      <c r="C40" s="132"/>
      <c r="D40" s="133" t="e">
        <f>+SUM(D17:D20)+SUM(D22:D25)+SUM(D27:D30)+D36+D38</f>
        <v>#DIV/0!</v>
      </c>
    </row>
    <row r="45" spans="2:4">
      <c r="D45" s="126"/>
    </row>
  </sheetData>
  <sheetProtection algorithmName="SHA-512" hashValue="HpKTdQYCuXavcqqcCC9AHamveyN4tD5GOmlkHClPfNuU8iSJzDEahE0cCl9PtTBFeiRsZQSe+Ab8OJKZDIqmVg==" saltValue="Y4FT8wPUd4xRTyQGFZ2fDw==" spinCount="100000" sheet="1" objects="1" scenarios="1" selectLockedCells="1"/>
  <mergeCells count="1">
    <mergeCell ref="B2:D2"/>
  </mergeCells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83"/>
  <sheetViews>
    <sheetView showGridLines="0" workbookViewId="0">
      <selection activeCell="H9" sqref="H9"/>
    </sheetView>
  </sheetViews>
  <sheetFormatPr defaultRowHeight="15"/>
  <cols>
    <col min="3" max="3" width="17.140625" customWidth="1"/>
    <col min="4" max="4" width="38" customWidth="1"/>
    <col min="5" max="5" width="14.5703125" hidden="1" customWidth="1"/>
    <col min="6" max="6" width="24.85546875" hidden="1" customWidth="1"/>
    <col min="7" max="7" width="24.42578125" style="46" hidden="1" customWidth="1"/>
    <col min="8" max="8" width="26.140625" bestFit="1" customWidth="1"/>
    <col min="9" max="10" width="32.7109375" bestFit="1" customWidth="1"/>
  </cols>
  <sheetData>
    <row r="3" spans="2:10" ht="49.5" customHeight="1">
      <c r="C3" s="187" t="s">
        <v>148</v>
      </c>
      <c r="D3" s="188"/>
      <c r="E3" s="188"/>
      <c r="F3" s="188"/>
      <c r="G3" s="188"/>
      <c r="H3" s="188"/>
      <c r="I3" s="188"/>
      <c r="J3" s="30"/>
    </row>
    <row r="5" spans="2:10" ht="15.75" thickBot="1">
      <c r="C5" s="58" t="s">
        <v>0</v>
      </c>
      <c r="D5" s="59"/>
      <c r="E5" s="60"/>
      <c r="F5" s="61"/>
      <c r="G5" s="62"/>
      <c r="H5" s="134">
        <f>+'Total '!D8</f>
        <v>0</v>
      </c>
    </row>
    <row r="6" spans="2:10">
      <c r="C6" s="63" t="str">
        <f>+'Total '!B6</f>
        <v>Nom de la structure:</v>
      </c>
      <c r="D6" s="64"/>
      <c r="E6" s="65"/>
      <c r="F6" s="66"/>
      <c r="G6" s="67"/>
      <c r="H6" s="135">
        <f>+'Total '!D6</f>
        <v>0</v>
      </c>
    </row>
    <row r="7" spans="2:10" s="28" customFormat="1">
      <c r="C7" s="4"/>
      <c r="D7" s="4"/>
      <c r="E7" s="19"/>
      <c r="G7" s="51"/>
      <c r="H7" s="136"/>
    </row>
    <row r="8" spans="2:10" s="28" customFormat="1">
      <c r="C8" s="4"/>
      <c r="D8" s="4"/>
      <c r="E8" s="19"/>
      <c r="G8" s="51"/>
      <c r="H8" s="57"/>
    </row>
    <row r="9" spans="2:10">
      <c r="C9" s="18" t="s">
        <v>41</v>
      </c>
      <c r="D9" s="68"/>
      <c r="E9" s="69"/>
      <c r="F9" s="70"/>
      <c r="G9" s="71"/>
      <c r="H9" s="195"/>
    </row>
    <row r="10" spans="2:10">
      <c r="C10" s="4"/>
      <c r="D10" s="4"/>
      <c r="E10" s="19"/>
    </row>
    <row r="11" spans="2:10" ht="15.75" thickBot="1">
      <c r="C11" s="4"/>
      <c r="D11" s="4"/>
      <c r="E11" s="19"/>
    </row>
    <row r="12" spans="2:10" ht="18.75">
      <c r="B12" s="80" t="s">
        <v>120</v>
      </c>
      <c r="C12" s="81"/>
      <c r="D12" s="81"/>
      <c r="E12" s="82"/>
      <c r="F12" s="83"/>
      <c r="G12" s="84"/>
      <c r="H12" s="83"/>
      <c r="I12" s="83"/>
      <c r="J12" s="85"/>
    </row>
    <row r="13" spans="2:10">
      <c r="B13" s="91"/>
      <c r="C13" s="4"/>
      <c r="D13" s="4"/>
      <c r="E13" s="19"/>
      <c r="F13" s="28"/>
      <c r="G13" s="51"/>
      <c r="H13" s="28"/>
      <c r="I13" s="28"/>
      <c r="J13" s="101"/>
    </row>
    <row r="14" spans="2:10">
      <c r="B14" s="86"/>
      <c r="C14" s="87" t="s">
        <v>121</v>
      </c>
      <c r="D14" s="88"/>
      <c r="E14" s="87"/>
      <c r="F14" s="87"/>
      <c r="G14" s="87"/>
      <c r="H14" s="89"/>
      <c r="I14" s="87"/>
      <c r="J14" s="90"/>
    </row>
    <row r="15" spans="2:10">
      <c r="B15" s="91"/>
      <c r="C15" s="4"/>
      <c r="D15" s="4"/>
      <c r="E15" s="19"/>
      <c r="F15" s="28"/>
      <c r="G15" s="51"/>
      <c r="H15" s="28"/>
      <c r="I15" s="28"/>
      <c r="J15" s="101"/>
    </row>
    <row r="16" spans="2:10" ht="15.75">
      <c r="B16" s="91"/>
      <c r="C16" s="31" t="s">
        <v>33</v>
      </c>
      <c r="D16" s="31"/>
      <c r="E16" s="31" t="s">
        <v>43</v>
      </c>
      <c r="F16" s="28"/>
      <c r="G16" s="51"/>
      <c r="H16" s="119" t="s">
        <v>142</v>
      </c>
      <c r="I16" s="119" t="s">
        <v>43</v>
      </c>
      <c r="J16" s="101"/>
    </row>
    <row r="17" spans="2:10">
      <c r="B17" s="91"/>
      <c r="C17" s="32" t="s">
        <v>30</v>
      </c>
      <c r="D17" s="27"/>
      <c r="E17" s="27" t="e">
        <f>+D17/$D$17</f>
        <v>#DIV/0!</v>
      </c>
      <c r="F17" s="28"/>
      <c r="G17" s="51"/>
      <c r="H17" s="196">
        <f>+IF(J75/60&gt;0,J75/60,H82)</f>
        <v>0</v>
      </c>
      <c r="I17" s="137" t="e">
        <f>+ROUND(H17/$H$9,2)</f>
        <v>#DIV/0!</v>
      </c>
      <c r="J17" s="101"/>
    </row>
    <row r="18" spans="2:10">
      <c r="B18" s="91"/>
      <c r="C18" s="17"/>
      <c r="D18" s="17"/>
      <c r="E18" s="17"/>
      <c r="F18" s="28"/>
      <c r="G18" s="51"/>
      <c r="H18" s="17"/>
      <c r="I18" s="17"/>
      <c r="J18" s="101"/>
    </row>
    <row r="19" spans="2:10" ht="45">
      <c r="B19" s="91"/>
      <c r="C19" s="12"/>
      <c r="D19" s="12"/>
      <c r="E19" s="29" t="s">
        <v>32</v>
      </c>
      <c r="F19" s="28"/>
      <c r="G19" s="51"/>
      <c r="H19" s="12"/>
      <c r="I19" s="29" t="s">
        <v>32</v>
      </c>
      <c r="J19" s="101"/>
    </row>
    <row r="20" spans="2:10">
      <c r="B20" s="91"/>
      <c r="C20" s="22" t="s">
        <v>2</v>
      </c>
      <c r="D20" s="23"/>
      <c r="E20" s="24"/>
      <c r="F20" s="28"/>
      <c r="G20" s="51"/>
      <c r="H20" s="23"/>
      <c r="I20" s="24"/>
      <c r="J20" s="101"/>
    </row>
    <row r="21" spans="2:10">
      <c r="B21" s="91"/>
      <c r="C21" s="22"/>
      <c r="D21" s="25" t="s">
        <v>3</v>
      </c>
      <c r="E21" s="24"/>
      <c r="F21" s="28"/>
      <c r="G21" s="51"/>
      <c r="H21" s="25" t="s">
        <v>3</v>
      </c>
      <c r="I21" s="24"/>
      <c r="J21" s="101"/>
    </row>
    <row r="22" spans="2:10">
      <c r="B22" s="91"/>
      <c r="C22" s="20"/>
      <c r="D22" s="20" t="s">
        <v>15</v>
      </c>
      <c r="E22" s="11" t="e">
        <f>+D17*20%/D4</f>
        <v>#DIV/0!</v>
      </c>
      <c r="F22" s="28"/>
      <c r="G22" s="51"/>
      <c r="H22" s="20" t="s">
        <v>15</v>
      </c>
      <c r="I22" s="120" t="e">
        <f>+ROUND(I17*20%,2)</f>
        <v>#DIV/0!</v>
      </c>
      <c r="J22" s="101"/>
    </row>
    <row r="23" spans="2:10">
      <c r="B23" s="91"/>
      <c r="C23" s="20"/>
      <c r="D23" s="26" t="s">
        <v>16</v>
      </c>
      <c r="E23" s="11" t="e">
        <f>+D17*40%/D4</f>
        <v>#DIV/0!</v>
      </c>
      <c r="F23" s="28"/>
      <c r="G23" s="51"/>
      <c r="H23" s="26" t="s">
        <v>16</v>
      </c>
      <c r="I23" s="120" t="e">
        <f>+ROUND(I17*60%,2)</f>
        <v>#DIV/0!</v>
      </c>
      <c r="J23" s="101"/>
    </row>
    <row r="24" spans="2:10">
      <c r="B24" s="91"/>
      <c r="C24" s="22"/>
      <c r="D24" s="25" t="s">
        <v>24</v>
      </c>
      <c r="E24" s="24"/>
      <c r="F24" s="28"/>
      <c r="G24" s="51"/>
      <c r="H24" s="25" t="s">
        <v>24</v>
      </c>
      <c r="I24" s="24"/>
      <c r="J24" s="101"/>
    </row>
    <row r="25" spans="2:10">
      <c r="B25" s="91"/>
      <c r="C25" s="26"/>
      <c r="D25" s="26" t="s">
        <v>27</v>
      </c>
      <c r="E25" s="11" t="e">
        <f>+D17*20%/D4</f>
        <v>#DIV/0!</v>
      </c>
      <c r="F25" s="28"/>
      <c r="G25" s="51"/>
      <c r="H25" s="26" t="s">
        <v>27</v>
      </c>
      <c r="I25" s="120" t="e">
        <f>+ROUND(I17*20%,2)</f>
        <v>#DIV/0!</v>
      </c>
      <c r="J25" s="101"/>
    </row>
    <row r="26" spans="2:10">
      <c r="B26" s="91"/>
      <c r="C26" s="4"/>
      <c r="D26" s="4"/>
      <c r="E26" s="19"/>
      <c r="F26" s="28"/>
      <c r="G26" s="51"/>
      <c r="H26" s="28"/>
      <c r="I26" s="28"/>
      <c r="J26" s="101"/>
    </row>
    <row r="27" spans="2:10">
      <c r="B27" s="91"/>
      <c r="C27" s="4"/>
      <c r="D27" s="4"/>
      <c r="E27" s="19"/>
      <c r="F27" s="28"/>
      <c r="G27" s="51"/>
      <c r="H27" s="28"/>
      <c r="I27" s="28"/>
      <c r="J27" s="101"/>
    </row>
    <row r="28" spans="2:10">
      <c r="B28" s="91"/>
      <c r="C28" s="4"/>
      <c r="D28" s="4"/>
      <c r="E28" s="19"/>
      <c r="F28" s="28"/>
      <c r="G28" s="51"/>
      <c r="H28" s="28"/>
      <c r="I28" s="28"/>
      <c r="J28" s="101"/>
    </row>
    <row r="29" spans="2:10">
      <c r="B29" s="91"/>
      <c r="C29" s="4"/>
      <c r="D29" s="4"/>
      <c r="E29" s="19"/>
      <c r="F29" s="28"/>
      <c r="G29" s="51"/>
      <c r="H29" s="28"/>
      <c r="I29" s="28"/>
      <c r="J29" s="101"/>
    </row>
    <row r="30" spans="2:10">
      <c r="B30" s="86"/>
      <c r="C30" s="87" t="s">
        <v>122</v>
      </c>
      <c r="D30" s="88"/>
      <c r="E30" s="87"/>
      <c r="F30" s="87"/>
      <c r="G30" s="87"/>
      <c r="H30" s="89"/>
      <c r="I30" s="87"/>
      <c r="J30" s="90"/>
    </row>
    <row r="31" spans="2:10">
      <c r="B31" s="91"/>
      <c r="C31" s="28"/>
      <c r="D31" s="28"/>
      <c r="E31" s="28"/>
      <c r="F31" s="28"/>
      <c r="G31" s="51"/>
      <c r="H31" s="28"/>
      <c r="I31" s="28"/>
      <c r="J31" s="101"/>
    </row>
    <row r="32" spans="2:10" s="28" customFormat="1">
      <c r="B32" s="91"/>
      <c r="C32" s="50"/>
      <c r="G32" s="51"/>
      <c r="J32" s="101"/>
    </row>
    <row r="33" spans="2:10" ht="38.25" customHeight="1">
      <c r="B33" s="91"/>
      <c r="C33" s="28"/>
      <c r="D33" s="44" t="s">
        <v>113</v>
      </c>
      <c r="E33" s="42" t="s">
        <v>45</v>
      </c>
      <c r="F33" s="44" t="s">
        <v>109</v>
      </c>
      <c r="G33" s="45" t="s">
        <v>46</v>
      </c>
      <c r="H33" s="42" t="s">
        <v>108</v>
      </c>
      <c r="I33" s="42" t="s">
        <v>110</v>
      </c>
      <c r="J33" s="102" t="s">
        <v>111</v>
      </c>
    </row>
    <row r="34" spans="2:10" ht="10.5" customHeight="1">
      <c r="B34" s="91"/>
      <c r="C34" s="28"/>
      <c r="D34" s="28"/>
      <c r="E34" s="28"/>
      <c r="F34" s="28"/>
      <c r="G34" s="51"/>
      <c r="H34" s="28"/>
      <c r="I34" s="28"/>
      <c r="J34" s="101"/>
    </row>
    <row r="35" spans="2:10">
      <c r="B35" s="91"/>
      <c r="C35" s="95" t="s">
        <v>47</v>
      </c>
      <c r="D35" s="100"/>
      <c r="E35" s="96"/>
      <c r="F35" s="41"/>
      <c r="G35" s="49"/>
      <c r="H35" s="100"/>
      <c r="I35" s="100"/>
      <c r="J35" s="103"/>
    </row>
    <row r="36" spans="2:10" ht="25.5">
      <c r="B36" s="91"/>
      <c r="C36" s="97" t="s">
        <v>48</v>
      </c>
      <c r="D36" s="97" t="s">
        <v>49</v>
      </c>
      <c r="E36" s="97" t="s">
        <v>50</v>
      </c>
      <c r="F36" s="97">
        <v>1</v>
      </c>
      <c r="G36" s="98">
        <v>30</v>
      </c>
      <c r="H36" s="99">
        <f>+G36/(7*F36)</f>
        <v>4.2857142857142856</v>
      </c>
      <c r="I36" s="138"/>
      <c r="J36" s="142">
        <f>+H36*I36</f>
        <v>0</v>
      </c>
    </row>
    <row r="37" spans="2:10" ht="25.5">
      <c r="B37" s="91"/>
      <c r="C37" s="39" t="s">
        <v>51</v>
      </c>
      <c r="D37" s="39" t="s">
        <v>52</v>
      </c>
      <c r="E37" s="39" t="s">
        <v>50</v>
      </c>
      <c r="F37" s="39">
        <v>1</v>
      </c>
      <c r="G37" s="47" t="s">
        <v>53</v>
      </c>
      <c r="H37" s="43">
        <f>+G37/(7*F37)</f>
        <v>10</v>
      </c>
      <c r="I37" s="139"/>
      <c r="J37" s="143">
        <f t="shared" ref="J37:J64" si="0">+H37*I37</f>
        <v>0</v>
      </c>
    </row>
    <row r="38" spans="2:10" ht="25.5">
      <c r="B38" s="91"/>
      <c r="C38" s="39" t="s">
        <v>54</v>
      </c>
      <c r="D38" s="39" t="s">
        <v>55</v>
      </c>
      <c r="E38" s="39" t="s">
        <v>50</v>
      </c>
      <c r="F38" s="39">
        <v>1</v>
      </c>
      <c r="G38" s="47" t="s">
        <v>56</v>
      </c>
      <c r="H38" s="43">
        <f>+G38/(7*F38)</f>
        <v>16.785714285714285</v>
      </c>
      <c r="I38" s="139"/>
      <c r="J38" s="143">
        <f t="shared" si="0"/>
        <v>0</v>
      </c>
    </row>
    <row r="39" spans="2:10" ht="25.5">
      <c r="B39" s="91"/>
      <c r="C39" s="39" t="s">
        <v>57</v>
      </c>
      <c r="D39" s="39" t="s">
        <v>58</v>
      </c>
      <c r="E39" s="39" t="s">
        <v>50</v>
      </c>
      <c r="F39" s="39">
        <v>2</v>
      </c>
      <c r="G39" s="47">
        <v>35</v>
      </c>
      <c r="H39" s="43">
        <f>+G39/(7*F39)</f>
        <v>2.5</v>
      </c>
      <c r="I39" s="139"/>
      <c r="J39" s="143">
        <f t="shared" si="0"/>
        <v>0</v>
      </c>
    </row>
    <row r="40" spans="2:10" ht="25.5">
      <c r="B40" s="91"/>
      <c r="C40" s="39" t="s">
        <v>59</v>
      </c>
      <c r="D40" s="39" t="s">
        <v>60</v>
      </c>
      <c r="E40" s="39" t="s">
        <v>50</v>
      </c>
      <c r="F40" s="39">
        <v>1</v>
      </c>
      <c r="G40" s="47">
        <v>35</v>
      </c>
      <c r="H40" s="43">
        <f>+G40/(7*F40)</f>
        <v>5</v>
      </c>
      <c r="I40" s="139"/>
      <c r="J40" s="143">
        <f t="shared" si="0"/>
        <v>0</v>
      </c>
    </row>
    <row r="41" spans="2:10" ht="25.5">
      <c r="B41" s="91"/>
      <c r="C41" s="39" t="s">
        <v>61</v>
      </c>
      <c r="D41" s="39" t="s">
        <v>62</v>
      </c>
      <c r="E41" s="39" t="s">
        <v>50</v>
      </c>
      <c r="F41" s="39">
        <v>1</v>
      </c>
      <c r="G41" s="47">
        <v>5</v>
      </c>
      <c r="H41" s="43">
        <f>+G41</f>
        <v>5</v>
      </c>
      <c r="I41" s="139"/>
      <c r="J41" s="143">
        <f t="shared" si="0"/>
        <v>0</v>
      </c>
    </row>
    <row r="42" spans="2:10" ht="25.5">
      <c r="B42" s="91"/>
      <c r="C42" s="39" t="s">
        <v>63</v>
      </c>
      <c r="D42" s="39" t="s">
        <v>64</v>
      </c>
      <c r="E42" s="39" t="s">
        <v>50</v>
      </c>
      <c r="F42" s="39"/>
      <c r="G42" s="48">
        <v>8</v>
      </c>
      <c r="H42" s="43">
        <f>+G42</f>
        <v>8</v>
      </c>
      <c r="I42" s="139"/>
      <c r="J42" s="143">
        <f>+H42*I42</f>
        <v>0</v>
      </c>
    </row>
    <row r="43" spans="2:10">
      <c r="B43" s="91"/>
      <c r="C43" s="40" t="s">
        <v>112</v>
      </c>
      <c r="D43" s="92"/>
      <c r="E43" s="92"/>
      <c r="F43" s="92"/>
      <c r="G43" s="93"/>
      <c r="H43" s="93"/>
      <c r="I43" s="140"/>
      <c r="J43" s="144"/>
    </row>
    <row r="44" spans="2:10" ht="25.5" customHeight="1">
      <c r="B44" s="91"/>
      <c r="C44" s="39" t="s">
        <v>66</v>
      </c>
      <c r="D44" s="39" t="s">
        <v>67</v>
      </c>
      <c r="E44" s="94" t="s">
        <v>50</v>
      </c>
      <c r="F44" s="39">
        <v>5</v>
      </c>
      <c r="G44" s="47" t="s">
        <v>65</v>
      </c>
      <c r="H44" s="43">
        <f>+G44/(7*F44)</f>
        <v>2.5</v>
      </c>
      <c r="I44" s="139"/>
      <c r="J44" s="143">
        <f t="shared" si="0"/>
        <v>0</v>
      </c>
    </row>
    <row r="45" spans="2:10" ht="25.5" customHeight="1">
      <c r="B45" s="91"/>
      <c r="C45" s="39" t="s">
        <v>68</v>
      </c>
      <c r="D45" s="39" t="s">
        <v>69</v>
      </c>
      <c r="E45" s="94" t="s">
        <v>50</v>
      </c>
      <c r="F45" s="39">
        <v>5</v>
      </c>
      <c r="G45" s="47">
        <v>175</v>
      </c>
      <c r="H45" s="43">
        <f>+G45/(7*F45)</f>
        <v>5</v>
      </c>
      <c r="I45" s="139"/>
      <c r="J45" s="143">
        <f t="shared" si="0"/>
        <v>0</v>
      </c>
    </row>
    <row r="46" spans="2:10" ht="25.5" customHeight="1">
      <c r="B46" s="91"/>
      <c r="C46" s="39" t="s">
        <v>71</v>
      </c>
      <c r="D46" s="39" t="s">
        <v>72</v>
      </c>
      <c r="E46" s="75" t="s">
        <v>50</v>
      </c>
      <c r="F46" s="39">
        <v>5</v>
      </c>
      <c r="G46" s="47" t="s">
        <v>70</v>
      </c>
      <c r="H46" s="43">
        <f>+G46/(7*F46)</f>
        <v>7.5</v>
      </c>
      <c r="I46" s="139"/>
      <c r="J46" s="143">
        <f t="shared" si="0"/>
        <v>0</v>
      </c>
    </row>
    <row r="47" spans="2:10" ht="38.25">
      <c r="B47" s="91"/>
      <c r="C47" s="39" t="s">
        <v>73</v>
      </c>
      <c r="D47" s="39" t="s">
        <v>74</v>
      </c>
      <c r="E47" s="39" t="s">
        <v>50</v>
      </c>
      <c r="F47" s="39">
        <v>3</v>
      </c>
      <c r="G47" s="47" t="s">
        <v>75</v>
      </c>
      <c r="H47" s="43">
        <f>+G47/(7*F47)</f>
        <v>2.5</v>
      </c>
      <c r="I47" s="139"/>
      <c r="J47" s="143">
        <f t="shared" si="0"/>
        <v>0</v>
      </c>
    </row>
    <row r="48" spans="2:10">
      <c r="B48" s="91"/>
      <c r="C48" s="40" t="s">
        <v>76</v>
      </c>
      <c r="D48" s="92"/>
      <c r="E48" s="92"/>
      <c r="F48" s="92"/>
      <c r="G48" s="93"/>
      <c r="H48" s="93"/>
      <c r="I48" s="140"/>
      <c r="J48" s="144"/>
    </row>
    <row r="49" spans="2:10" ht="25.5">
      <c r="B49" s="91"/>
      <c r="C49" s="39" t="s">
        <v>77</v>
      </c>
      <c r="D49" s="39" t="s">
        <v>78</v>
      </c>
      <c r="E49" s="39" t="s">
        <v>50</v>
      </c>
      <c r="F49" s="39">
        <v>3</v>
      </c>
      <c r="G49" s="47">
        <v>105</v>
      </c>
      <c r="H49" s="43">
        <f>+G49/(7*F49)</f>
        <v>5</v>
      </c>
      <c r="I49" s="139"/>
      <c r="J49" s="143">
        <f t="shared" si="0"/>
        <v>0</v>
      </c>
    </row>
    <row r="50" spans="2:10" ht="25.5">
      <c r="B50" s="91"/>
      <c r="C50" s="39" t="s">
        <v>79</v>
      </c>
      <c r="D50" s="39" t="s">
        <v>80</v>
      </c>
      <c r="E50" s="39" t="s">
        <v>50</v>
      </c>
      <c r="F50" s="39">
        <v>3</v>
      </c>
      <c r="G50" s="47">
        <v>210</v>
      </c>
      <c r="H50" s="43">
        <f>+G50/(7*F50)</f>
        <v>10</v>
      </c>
      <c r="I50" s="139"/>
      <c r="J50" s="143">
        <f t="shared" si="0"/>
        <v>0</v>
      </c>
    </row>
    <row r="51" spans="2:10" ht="25.5">
      <c r="B51" s="91"/>
      <c r="C51" s="39" t="s">
        <v>81</v>
      </c>
      <c r="D51" s="39" t="s">
        <v>82</v>
      </c>
      <c r="E51" s="39" t="s">
        <v>50</v>
      </c>
      <c r="F51" s="39">
        <v>3</v>
      </c>
      <c r="G51" s="47">
        <v>420</v>
      </c>
      <c r="H51" s="43">
        <f>+G51/(7*F51)</f>
        <v>20</v>
      </c>
      <c r="I51" s="139"/>
      <c r="J51" s="143">
        <f t="shared" si="0"/>
        <v>0</v>
      </c>
    </row>
    <row r="52" spans="2:10" ht="25.5" customHeight="1">
      <c r="B52" s="91"/>
      <c r="C52" s="39" t="s">
        <v>83</v>
      </c>
      <c r="D52" s="39" t="s">
        <v>84</v>
      </c>
      <c r="E52" s="75" t="s">
        <v>50</v>
      </c>
      <c r="F52" s="39">
        <v>6</v>
      </c>
      <c r="G52" s="47">
        <v>210</v>
      </c>
      <c r="H52" s="43">
        <f>+G52/(7*F52)</f>
        <v>5</v>
      </c>
      <c r="I52" s="139"/>
      <c r="J52" s="143">
        <f t="shared" si="0"/>
        <v>0</v>
      </c>
    </row>
    <row r="53" spans="2:10">
      <c r="B53" s="91"/>
      <c r="C53" s="40" t="s">
        <v>85</v>
      </c>
      <c r="D53" s="41"/>
      <c r="E53" s="41"/>
      <c r="F53" s="41"/>
      <c r="G53" s="49"/>
      <c r="H53" s="49"/>
      <c r="I53" s="141"/>
      <c r="J53" s="145"/>
    </row>
    <row r="54" spans="2:10" ht="25.5">
      <c r="B54" s="91"/>
      <c r="C54" s="39" t="s">
        <v>86</v>
      </c>
      <c r="D54" s="39" t="s">
        <v>87</v>
      </c>
      <c r="E54" s="39" t="s">
        <v>50</v>
      </c>
      <c r="F54" s="39">
        <v>2</v>
      </c>
      <c r="G54" s="47">
        <v>70</v>
      </c>
      <c r="H54" s="43">
        <f>+G54/(7*F54)</f>
        <v>5</v>
      </c>
      <c r="I54" s="139"/>
      <c r="J54" s="143">
        <f t="shared" si="0"/>
        <v>0</v>
      </c>
    </row>
    <row r="55" spans="2:10" ht="25.5">
      <c r="B55" s="91"/>
      <c r="C55" s="39" t="s">
        <v>88</v>
      </c>
      <c r="D55" s="39" t="s">
        <v>89</v>
      </c>
      <c r="E55" s="39" t="s">
        <v>50</v>
      </c>
      <c r="F55" s="39">
        <v>2</v>
      </c>
      <c r="G55" s="47">
        <v>105</v>
      </c>
      <c r="H55" s="43">
        <f>+G55/(7*F55)</f>
        <v>7.5</v>
      </c>
      <c r="I55" s="139"/>
      <c r="J55" s="143">
        <f t="shared" si="0"/>
        <v>0</v>
      </c>
    </row>
    <row r="56" spans="2:10" ht="25.5">
      <c r="B56" s="91"/>
      <c r="C56" s="39" t="s">
        <v>90</v>
      </c>
      <c r="D56" s="39" t="s">
        <v>91</v>
      </c>
      <c r="E56" s="39" t="s">
        <v>50</v>
      </c>
      <c r="F56" s="39">
        <v>2</v>
      </c>
      <c r="G56" s="47">
        <v>210</v>
      </c>
      <c r="H56" s="43">
        <f>+G56/(7*F56)</f>
        <v>15</v>
      </c>
      <c r="I56" s="139"/>
      <c r="J56" s="143">
        <f t="shared" si="0"/>
        <v>0</v>
      </c>
    </row>
    <row r="57" spans="2:10" ht="38.25">
      <c r="B57" s="91"/>
      <c r="C57" s="39" t="s">
        <v>92</v>
      </c>
      <c r="D57" s="39" t="s">
        <v>93</v>
      </c>
      <c r="E57" s="39" t="s">
        <v>50</v>
      </c>
      <c r="F57" s="39">
        <v>1</v>
      </c>
      <c r="G57" s="47" t="s">
        <v>94</v>
      </c>
      <c r="H57" s="43">
        <f>+G57/(7*F57)</f>
        <v>2.5</v>
      </c>
      <c r="I57" s="139"/>
      <c r="J57" s="143">
        <f t="shared" si="0"/>
        <v>0</v>
      </c>
    </row>
    <row r="58" spans="2:10">
      <c r="B58" s="91"/>
      <c r="C58" s="40" t="s">
        <v>95</v>
      </c>
      <c r="D58" s="92"/>
      <c r="E58" s="92"/>
      <c r="F58" s="92"/>
      <c r="G58" s="93"/>
      <c r="H58" s="93"/>
      <c r="I58" s="140"/>
      <c r="J58" s="144"/>
    </row>
    <row r="59" spans="2:10" ht="25.5">
      <c r="B59" s="91"/>
      <c r="C59" s="39" t="s">
        <v>96</v>
      </c>
      <c r="D59" s="39" t="s">
        <v>97</v>
      </c>
      <c r="E59" s="39" t="s">
        <v>50</v>
      </c>
      <c r="F59" s="39">
        <v>1</v>
      </c>
      <c r="G59" s="47" t="s">
        <v>75</v>
      </c>
      <c r="H59" s="43">
        <f t="shared" ref="H59:H64" si="1">+G59/(7*F59)</f>
        <v>7.5</v>
      </c>
      <c r="I59" s="139"/>
      <c r="J59" s="143">
        <f t="shared" si="0"/>
        <v>0</v>
      </c>
    </row>
    <row r="60" spans="2:10" ht="25.5">
      <c r="B60" s="91"/>
      <c r="C60" s="39" t="s">
        <v>98</v>
      </c>
      <c r="D60" s="39" t="s">
        <v>99</v>
      </c>
      <c r="E60" s="39" t="s">
        <v>50</v>
      </c>
      <c r="F60" s="39">
        <v>1</v>
      </c>
      <c r="G60" s="47">
        <v>105</v>
      </c>
      <c r="H60" s="43">
        <f t="shared" si="1"/>
        <v>15</v>
      </c>
      <c r="I60" s="139"/>
      <c r="J60" s="143">
        <f t="shared" si="0"/>
        <v>0</v>
      </c>
    </row>
    <row r="61" spans="2:10" ht="25.5">
      <c r="B61" s="91"/>
      <c r="C61" s="39" t="s">
        <v>100</v>
      </c>
      <c r="D61" s="39" t="s">
        <v>101</v>
      </c>
      <c r="E61" s="39" t="s">
        <v>50</v>
      </c>
      <c r="F61" s="39">
        <v>1</v>
      </c>
      <c r="G61" s="47" t="s">
        <v>75</v>
      </c>
      <c r="H61" s="43">
        <f t="shared" si="1"/>
        <v>7.5</v>
      </c>
      <c r="I61" s="139"/>
      <c r="J61" s="143">
        <f t="shared" si="0"/>
        <v>0</v>
      </c>
    </row>
    <row r="62" spans="2:10" ht="25.5">
      <c r="B62" s="91"/>
      <c r="C62" s="39" t="s">
        <v>102</v>
      </c>
      <c r="D62" s="39" t="s">
        <v>103</v>
      </c>
      <c r="E62" s="39" t="s">
        <v>50</v>
      </c>
      <c r="F62" s="39">
        <v>1</v>
      </c>
      <c r="G62" s="47">
        <v>105</v>
      </c>
      <c r="H62" s="43">
        <f t="shared" si="1"/>
        <v>15</v>
      </c>
      <c r="I62" s="139"/>
      <c r="J62" s="143">
        <f t="shared" si="0"/>
        <v>0</v>
      </c>
    </row>
    <row r="63" spans="2:10" ht="25.5">
      <c r="B63" s="91"/>
      <c r="C63" s="39" t="s">
        <v>104</v>
      </c>
      <c r="D63" s="39" t="s">
        <v>105</v>
      </c>
      <c r="E63" s="39" t="s">
        <v>50</v>
      </c>
      <c r="F63" s="39">
        <v>1</v>
      </c>
      <c r="G63" s="47">
        <v>35</v>
      </c>
      <c r="H63" s="43">
        <f t="shared" si="1"/>
        <v>5</v>
      </c>
      <c r="I63" s="139"/>
      <c r="J63" s="143">
        <f t="shared" si="0"/>
        <v>0</v>
      </c>
    </row>
    <row r="64" spans="2:10" ht="25.5">
      <c r="B64" s="91"/>
      <c r="C64" s="39" t="s">
        <v>106</v>
      </c>
      <c r="D64" s="39" t="s">
        <v>107</v>
      </c>
      <c r="E64" s="39" t="s">
        <v>50</v>
      </c>
      <c r="F64" s="39">
        <v>1</v>
      </c>
      <c r="G64" s="47">
        <v>35</v>
      </c>
      <c r="H64" s="43">
        <f t="shared" si="1"/>
        <v>5</v>
      </c>
      <c r="I64" s="139"/>
      <c r="J64" s="143">
        <f t="shared" si="0"/>
        <v>0</v>
      </c>
    </row>
    <row r="65" spans="2:10">
      <c r="B65" s="91"/>
      <c r="C65" s="40" t="s">
        <v>123</v>
      </c>
      <c r="D65" s="92"/>
      <c r="E65" s="92"/>
      <c r="F65" s="92"/>
      <c r="G65" s="93"/>
      <c r="H65" s="93"/>
      <c r="I65" s="140"/>
      <c r="J65" s="144"/>
    </row>
    <row r="66" spans="2:10" ht="25.5">
      <c r="B66" s="91"/>
      <c r="C66" s="39" t="s">
        <v>124</v>
      </c>
      <c r="D66" s="39" t="s">
        <v>125</v>
      </c>
      <c r="E66" s="39" t="s">
        <v>50</v>
      </c>
      <c r="F66" s="39"/>
      <c r="G66" s="47"/>
      <c r="H66" s="43">
        <v>15</v>
      </c>
      <c r="I66" s="139"/>
      <c r="J66" s="143">
        <f t="shared" ref="J66:J72" si="2">+H66*I66</f>
        <v>0</v>
      </c>
    </row>
    <row r="67" spans="2:10" ht="25.5">
      <c r="B67" s="91"/>
      <c r="C67" s="39" t="s">
        <v>126</v>
      </c>
      <c r="D67" s="39" t="s">
        <v>127</v>
      </c>
      <c r="E67" s="39" t="s">
        <v>50</v>
      </c>
      <c r="F67" s="39"/>
      <c r="G67" s="47"/>
      <c r="H67" s="43">
        <v>15</v>
      </c>
      <c r="I67" s="139"/>
      <c r="J67" s="143">
        <f t="shared" si="2"/>
        <v>0</v>
      </c>
    </row>
    <row r="68" spans="2:10" ht="25.5">
      <c r="B68" s="91"/>
      <c r="C68" s="39" t="s">
        <v>128</v>
      </c>
      <c r="D68" s="39" t="s">
        <v>129</v>
      </c>
      <c r="E68" s="39" t="s">
        <v>50</v>
      </c>
      <c r="F68" s="39"/>
      <c r="G68" s="47"/>
      <c r="H68" s="43">
        <v>15</v>
      </c>
      <c r="I68" s="139"/>
      <c r="J68" s="143">
        <f t="shared" si="2"/>
        <v>0</v>
      </c>
    </row>
    <row r="69" spans="2:10" ht="25.5">
      <c r="B69" s="91"/>
      <c r="C69" s="39" t="s">
        <v>130</v>
      </c>
      <c r="D69" s="39" t="s">
        <v>131</v>
      </c>
      <c r="E69" s="39" t="s">
        <v>50</v>
      </c>
      <c r="F69" s="39"/>
      <c r="G69" s="47"/>
      <c r="H69" s="43">
        <v>15</v>
      </c>
      <c r="I69" s="139"/>
      <c r="J69" s="143">
        <f t="shared" si="2"/>
        <v>0</v>
      </c>
    </row>
    <row r="70" spans="2:10" ht="25.5">
      <c r="B70" s="91"/>
      <c r="C70" s="39" t="s">
        <v>132</v>
      </c>
      <c r="D70" s="39" t="s">
        <v>133</v>
      </c>
      <c r="E70" s="39" t="s">
        <v>50</v>
      </c>
      <c r="F70" s="39"/>
      <c r="G70" s="47"/>
      <c r="H70" s="43">
        <v>7.5</v>
      </c>
      <c r="I70" s="139"/>
      <c r="J70" s="143">
        <f t="shared" si="2"/>
        <v>0</v>
      </c>
    </row>
    <row r="71" spans="2:10" ht="25.5">
      <c r="B71" s="91"/>
      <c r="C71" s="39" t="s">
        <v>134</v>
      </c>
      <c r="D71" s="39" t="s">
        <v>135</v>
      </c>
      <c r="E71" s="39" t="s">
        <v>50</v>
      </c>
      <c r="F71" s="39"/>
      <c r="G71" s="47"/>
      <c r="H71" s="43">
        <v>15</v>
      </c>
      <c r="I71" s="139"/>
      <c r="J71" s="143">
        <f t="shared" si="2"/>
        <v>0</v>
      </c>
    </row>
    <row r="72" spans="2:10" ht="25.5">
      <c r="B72" s="91"/>
      <c r="C72" s="39" t="s">
        <v>136</v>
      </c>
      <c r="D72" s="39" t="s">
        <v>137</v>
      </c>
      <c r="E72" s="39" t="s">
        <v>50</v>
      </c>
      <c r="F72" s="39"/>
      <c r="G72" s="47"/>
      <c r="H72" s="43">
        <v>3.5</v>
      </c>
      <c r="I72" s="139"/>
      <c r="J72" s="143">
        <f t="shared" si="2"/>
        <v>0</v>
      </c>
    </row>
    <row r="73" spans="2:10">
      <c r="B73" s="91"/>
      <c r="C73" s="28"/>
      <c r="D73" s="28"/>
      <c r="E73" s="28"/>
      <c r="F73" s="28"/>
      <c r="G73" s="51"/>
      <c r="H73" s="28"/>
      <c r="I73" s="28"/>
      <c r="J73" s="146"/>
    </row>
    <row r="74" spans="2:10" ht="15.75" thickBot="1">
      <c r="B74" s="91"/>
      <c r="C74" s="28"/>
      <c r="D74" s="28"/>
      <c r="E74" s="28"/>
      <c r="F74" s="28"/>
      <c r="G74" s="51"/>
      <c r="H74" s="28"/>
      <c r="I74" s="28"/>
      <c r="J74" s="146"/>
    </row>
    <row r="75" spans="2:10" ht="15.75" thickBot="1">
      <c r="B75" s="91"/>
      <c r="C75" s="52" t="s">
        <v>118</v>
      </c>
      <c r="D75" s="53"/>
      <c r="E75" s="53"/>
      <c r="F75" s="53"/>
      <c r="G75" s="54"/>
      <c r="H75" s="53"/>
      <c r="I75" s="55"/>
      <c r="J75" s="147">
        <f>+SUM(J36:J42)+SUM(J44:J47)+SUM(J49:J52)+SUM(J54:J57)+SUM(J59:J64)+SUM(J66:J72)</f>
        <v>0</v>
      </c>
    </row>
    <row r="76" spans="2:10">
      <c r="B76" s="91"/>
      <c r="C76" s="28"/>
      <c r="D76" s="28"/>
      <c r="E76" s="28"/>
      <c r="F76" s="28"/>
      <c r="G76" s="51"/>
      <c r="H76" s="28"/>
      <c r="I76" s="28"/>
      <c r="J76" s="101"/>
    </row>
    <row r="77" spans="2:10">
      <c r="B77" s="91"/>
      <c r="C77" s="28"/>
      <c r="D77" s="28"/>
      <c r="E77" s="28"/>
      <c r="F77" s="28"/>
      <c r="G77" s="51"/>
      <c r="H77" s="28"/>
      <c r="I77" s="28"/>
      <c r="J77" s="101"/>
    </row>
    <row r="78" spans="2:10">
      <c r="B78" s="91"/>
      <c r="C78" s="28"/>
      <c r="D78" s="28"/>
      <c r="E78" s="28"/>
      <c r="F78" s="28"/>
      <c r="G78" s="51"/>
      <c r="H78" s="28"/>
      <c r="I78" s="28"/>
      <c r="J78" s="101"/>
    </row>
    <row r="79" spans="2:10">
      <c r="B79" s="86"/>
      <c r="C79" s="87" t="s">
        <v>138</v>
      </c>
      <c r="D79" s="88"/>
      <c r="E79" s="87"/>
      <c r="F79" s="87"/>
      <c r="G79" s="87"/>
      <c r="H79" s="89"/>
      <c r="I79" s="87"/>
      <c r="J79" s="90"/>
    </row>
    <row r="80" spans="2:10">
      <c r="B80" s="91"/>
      <c r="C80" s="28"/>
      <c r="D80" s="28"/>
      <c r="E80" s="28"/>
      <c r="F80" s="28"/>
      <c r="G80" s="51"/>
      <c r="H80" s="28"/>
      <c r="I80" s="28"/>
      <c r="J80" s="101"/>
    </row>
    <row r="81" spans="2:10" ht="15.75">
      <c r="B81" s="91"/>
      <c r="C81" s="31" t="s">
        <v>33</v>
      </c>
      <c r="D81" s="31"/>
      <c r="E81" s="31" t="s">
        <v>43</v>
      </c>
      <c r="F81" s="28"/>
      <c r="G81" s="51"/>
      <c r="H81" s="31" t="s">
        <v>142</v>
      </c>
      <c r="I81" s="28"/>
      <c r="J81" s="101"/>
    </row>
    <row r="82" spans="2:10">
      <c r="B82" s="91"/>
      <c r="C82" s="38" t="s">
        <v>30</v>
      </c>
      <c r="D82" s="74"/>
      <c r="E82" s="27" t="e">
        <f>+D82/$D$17</f>
        <v>#DIV/0!</v>
      </c>
      <c r="F82" s="28"/>
      <c r="G82" s="51"/>
      <c r="H82" s="183"/>
      <c r="I82" s="28"/>
      <c r="J82" s="101"/>
    </row>
    <row r="83" spans="2:10" ht="15.75" thickBot="1">
      <c r="B83" s="104"/>
      <c r="C83" s="105"/>
      <c r="D83" s="105"/>
      <c r="E83" s="105"/>
      <c r="F83" s="105"/>
      <c r="G83" s="106"/>
      <c r="H83" s="105"/>
      <c r="I83" s="105"/>
      <c r="J83" s="107"/>
    </row>
  </sheetData>
  <sheetProtection algorithmName="SHA-512" hashValue="donOBLJi4Rbd4LJcwcHYhvW3qsrZ3ExIzHQUu8sNOmXNCFgIrr4FTHyeNdoxoM5efFeBmvOBd44FQ5eeGHUnZA==" saltValue="QeH93W1dF2CO8YNMOrw/Xw==" spinCount="100000" sheet="1" objects="1" scenarios="1" selectLockedCells="1"/>
  <mergeCells count="1">
    <mergeCell ref="C3:I3"/>
  </mergeCells>
  <pageMargins left="0.7" right="0.7" top="0.75" bottom="0.75" header="0.3" footer="0.3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6"/>
  <sheetViews>
    <sheetView showGridLines="0" workbookViewId="0">
      <selection activeCell="C14" sqref="C14"/>
    </sheetView>
  </sheetViews>
  <sheetFormatPr defaultRowHeight="15"/>
  <cols>
    <col min="1" max="1" width="9.140625" style="129"/>
    <col min="2" max="2" width="74.7109375" style="129" bestFit="1" customWidth="1"/>
    <col min="3" max="3" width="34.42578125" style="129" bestFit="1" customWidth="1"/>
    <col min="4" max="4" width="24.28515625" style="129" bestFit="1" customWidth="1"/>
    <col min="5" max="5" width="31" style="129" customWidth="1"/>
    <col min="6" max="6" width="4.5703125" style="129" customWidth="1"/>
    <col min="7" max="7" width="9.140625" style="129"/>
    <col min="8" max="8" width="34.42578125" style="129" bestFit="1" customWidth="1"/>
    <col min="9" max="9" width="13.7109375" style="129" bestFit="1" customWidth="1"/>
    <col min="10" max="16384" width="9.140625" style="129"/>
  </cols>
  <sheetData>
    <row r="2" spans="2:10" ht="41.25" customHeight="1">
      <c r="B2" s="189" t="s">
        <v>147</v>
      </c>
      <c r="C2" s="190"/>
      <c r="D2" s="190"/>
    </row>
    <row r="4" spans="2:10">
      <c r="B4" s="20" t="s">
        <v>0</v>
      </c>
      <c r="C4" s="73"/>
      <c r="D4" s="34">
        <f>+'Total '!D8</f>
        <v>0</v>
      </c>
      <c r="E4" s="149"/>
      <c r="F4" s="149"/>
      <c r="G4" s="149"/>
    </row>
    <row r="5" spans="2:10">
      <c r="B5" s="20" t="str">
        <f>+'Total '!B6</f>
        <v>Nom de la structure:</v>
      </c>
      <c r="C5" s="73"/>
      <c r="D5" s="34">
        <f>+'A&amp;S non-dépendant '!H6</f>
        <v>0</v>
      </c>
      <c r="E5" s="149"/>
      <c r="F5" s="150"/>
      <c r="G5" s="136"/>
    </row>
    <row r="6" spans="2:10">
      <c r="B6" s="4"/>
      <c r="C6" s="4"/>
      <c r="D6" s="19"/>
    </row>
    <row r="7" spans="2:10">
      <c r="B7" s="4"/>
      <c r="C7" s="4"/>
      <c r="D7" s="19"/>
    </row>
    <row r="8" spans="2:10">
      <c r="B8" s="151" t="s">
        <v>41</v>
      </c>
      <c r="C8" s="152">
        <f>+'A&amp;S non-dépendant '!H9</f>
        <v>0</v>
      </c>
    </row>
    <row r="10" spans="2:10" ht="15.75" thickBot="1"/>
    <row r="11" spans="2:10">
      <c r="B11" s="153" t="s">
        <v>139</v>
      </c>
      <c r="C11" s="154"/>
      <c r="D11" s="155"/>
      <c r="E11" s="155"/>
      <c r="F11" s="156"/>
      <c r="G11" s="157"/>
      <c r="H11" s="158"/>
      <c r="I11" s="159"/>
      <c r="J11" s="160"/>
    </row>
    <row r="12" spans="2:10">
      <c r="B12" s="161"/>
      <c r="C12" s="149"/>
      <c r="D12" s="149"/>
      <c r="E12" s="149"/>
      <c r="F12" s="146"/>
    </row>
    <row r="13" spans="2:10" ht="15.75">
      <c r="B13" s="162" t="s">
        <v>33</v>
      </c>
      <c r="C13" s="163" t="s">
        <v>142</v>
      </c>
      <c r="D13" s="163" t="s">
        <v>43</v>
      </c>
      <c r="E13" s="149"/>
      <c r="F13" s="146"/>
    </row>
    <row r="14" spans="2:10">
      <c r="B14" s="164" t="s">
        <v>30</v>
      </c>
      <c r="C14" s="148"/>
      <c r="D14" s="137" t="e">
        <f>+ROUND(C14/$C$8,2)</f>
        <v>#DIV/0!</v>
      </c>
      <c r="E14" s="149"/>
      <c r="F14" s="146"/>
    </row>
    <row r="15" spans="2:10">
      <c r="B15" s="165"/>
      <c r="C15" s="159"/>
      <c r="D15" s="166"/>
      <c r="E15" s="149"/>
      <c r="F15" s="146"/>
    </row>
    <row r="16" spans="2:10" ht="30">
      <c r="B16" s="116"/>
      <c r="C16" s="12"/>
      <c r="D16" s="121" t="s">
        <v>32</v>
      </c>
      <c r="E16" s="149"/>
      <c r="F16" s="146"/>
    </row>
    <row r="17" spans="2:6">
      <c r="B17" s="110" t="s">
        <v>2</v>
      </c>
      <c r="C17" s="23"/>
      <c r="D17" s="122"/>
      <c r="E17" s="149"/>
      <c r="F17" s="146"/>
    </row>
    <row r="18" spans="2:6">
      <c r="B18" s="110"/>
      <c r="C18" s="25" t="s">
        <v>3</v>
      </c>
      <c r="D18" s="122"/>
      <c r="E18" s="149"/>
      <c r="F18" s="146"/>
    </row>
    <row r="19" spans="2:6">
      <c r="B19" s="109"/>
      <c r="C19" s="20" t="s">
        <v>15</v>
      </c>
      <c r="D19" s="123" t="e">
        <f>+ROUND(C14*20%/C8,2)</f>
        <v>#DIV/0!</v>
      </c>
      <c r="E19" s="149"/>
      <c r="F19" s="146"/>
    </row>
    <row r="20" spans="2:6">
      <c r="B20" s="109"/>
      <c r="C20" s="26" t="s">
        <v>16</v>
      </c>
      <c r="D20" s="123" t="e">
        <f>+ROUND(C14*60%/C8,2)</f>
        <v>#DIV/0!</v>
      </c>
      <c r="E20" s="149"/>
      <c r="F20" s="146"/>
    </row>
    <row r="21" spans="2:6">
      <c r="B21" s="110"/>
      <c r="C21" s="25" t="s">
        <v>24</v>
      </c>
      <c r="D21" s="122"/>
      <c r="E21" s="149"/>
      <c r="F21" s="146"/>
    </row>
    <row r="22" spans="2:6" ht="15.75" thickBot="1">
      <c r="B22" s="117"/>
      <c r="C22" s="118" t="s">
        <v>27</v>
      </c>
      <c r="D22" s="124" t="e">
        <f>+ROUND(C14*20%/C8,2)</f>
        <v>#DIV/0!</v>
      </c>
      <c r="E22" s="167"/>
      <c r="F22" s="168"/>
    </row>
    <row r="23" spans="2:6" s="149" customFormat="1">
      <c r="B23" s="159"/>
      <c r="C23" s="159"/>
      <c r="D23" s="159"/>
    </row>
    <row r="24" spans="2:6" s="149" customFormat="1" ht="15.75" thickBot="1">
      <c r="B24" s="159"/>
      <c r="C24" s="159"/>
      <c r="D24" s="159"/>
    </row>
    <row r="25" spans="2:6" s="149" customFormat="1">
      <c r="B25" s="153" t="s">
        <v>140</v>
      </c>
      <c r="C25" s="154"/>
      <c r="D25" s="155"/>
      <c r="E25" s="169"/>
      <c r="F25" s="170"/>
    </row>
    <row r="26" spans="2:6" s="149" customFormat="1">
      <c r="B26" s="165"/>
      <c r="F26" s="146"/>
    </row>
    <row r="27" spans="2:6" s="149" customFormat="1" ht="15.75">
      <c r="B27" s="162" t="s">
        <v>33</v>
      </c>
      <c r="C27" s="163" t="s">
        <v>142</v>
      </c>
      <c r="D27" s="163" t="s">
        <v>43</v>
      </c>
      <c r="F27" s="146"/>
    </row>
    <row r="28" spans="2:6">
      <c r="B28" s="164" t="s">
        <v>31</v>
      </c>
      <c r="C28" s="148"/>
      <c r="D28" s="171" t="e">
        <f>+ROUND(C28/$C$8,2)</f>
        <v>#DIV/0!</v>
      </c>
      <c r="E28" s="149"/>
      <c r="F28" s="146"/>
    </row>
    <row r="29" spans="2:6" s="172" customFormat="1">
      <c r="B29" s="165"/>
      <c r="C29" s="159"/>
      <c r="D29" s="159"/>
      <c r="E29" s="159"/>
      <c r="F29" s="160"/>
    </row>
    <row r="30" spans="2:6" s="172" customFormat="1">
      <c r="B30" s="165"/>
      <c r="C30" s="159"/>
      <c r="D30" s="159"/>
      <c r="E30" s="159"/>
      <c r="F30" s="160"/>
    </row>
    <row r="31" spans="2:6" s="172" customFormat="1" ht="30">
      <c r="B31" s="108"/>
      <c r="C31" s="4"/>
      <c r="D31" s="5" t="s">
        <v>39</v>
      </c>
      <c r="E31" s="159"/>
      <c r="F31" s="160"/>
    </row>
    <row r="32" spans="2:6" s="172" customFormat="1">
      <c r="B32" s="112" t="s">
        <v>2</v>
      </c>
      <c r="C32" s="7"/>
      <c r="D32" s="8"/>
      <c r="E32" s="159"/>
      <c r="F32" s="160"/>
    </row>
    <row r="33" spans="2:6" s="172" customFormat="1">
      <c r="B33" s="112"/>
      <c r="C33" s="9" t="s">
        <v>3</v>
      </c>
      <c r="D33" s="8"/>
      <c r="E33" s="159"/>
      <c r="F33" s="160"/>
    </row>
    <row r="34" spans="2:6" s="172" customFormat="1">
      <c r="B34" s="113"/>
      <c r="C34" s="4" t="s">
        <v>8</v>
      </c>
      <c r="D34" s="178"/>
      <c r="E34" s="159"/>
      <c r="F34" s="160"/>
    </row>
    <row r="35" spans="2:6" s="172" customFormat="1">
      <c r="B35" s="113"/>
      <c r="C35" s="4" t="s">
        <v>9</v>
      </c>
      <c r="D35" s="178"/>
      <c r="E35" s="159"/>
      <c r="F35" s="160"/>
    </row>
    <row r="36" spans="2:6" s="172" customFormat="1">
      <c r="B36" s="113"/>
      <c r="C36" s="4" t="s">
        <v>10</v>
      </c>
      <c r="D36" s="178"/>
      <c r="E36" s="159"/>
      <c r="F36" s="160"/>
    </row>
    <row r="37" spans="2:6" s="172" customFormat="1">
      <c r="B37" s="113"/>
      <c r="C37" s="4" t="s">
        <v>11</v>
      </c>
      <c r="D37" s="178"/>
      <c r="E37" s="191" t="s">
        <v>38</v>
      </c>
      <c r="F37" s="160"/>
    </row>
    <row r="38" spans="2:6" s="172" customFormat="1">
      <c r="B38" s="113"/>
      <c r="C38" s="4" t="s">
        <v>13</v>
      </c>
      <c r="D38" s="178"/>
      <c r="E38" s="191"/>
      <c r="F38" s="160"/>
    </row>
    <row r="39" spans="2:6" s="172" customFormat="1">
      <c r="B39" s="113"/>
      <c r="C39" s="4" t="s">
        <v>14</v>
      </c>
      <c r="D39" s="178"/>
      <c r="E39" s="159"/>
      <c r="F39" s="160"/>
    </row>
    <row r="40" spans="2:6" s="172" customFormat="1">
      <c r="B40" s="113"/>
      <c r="C40" s="4" t="s">
        <v>15</v>
      </c>
      <c r="D40" s="178"/>
      <c r="E40" s="159"/>
      <c r="F40" s="160"/>
    </row>
    <row r="41" spans="2:6" s="172" customFormat="1">
      <c r="B41" s="113"/>
      <c r="C41" s="12" t="s">
        <v>16</v>
      </c>
      <c r="D41" s="37" t="e">
        <f>+ROUND(C28*11%/C8,2)</f>
        <v>#DIV/0!</v>
      </c>
      <c r="E41" s="159"/>
      <c r="F41" s="160"/>
    </row>
    <row r="42" spans="2:6" s="172" customFormat="1">
      <c r="B42" s="112"/>
      <c r="C42" s="9" t="s">
        <v>17</v>
      </c>
      <c r="D42" s="8"/>
      <c r="E42" s="159"/>
      <c r="F42" s="160"/>
    </row>
    <row r="43" spans="2:6" s="172" customFormat="1">
      <c r="B43" s="113"/>
      <c r="C43" s="4" t="s">
        <v>18</v>
      </c>
      <c r="D43" s="37" t="e">
        <f>+ROUND(C28*1%/C8,2)</f>
        <v>#DIV/0!</v>
      </c>
      <c r="E43" s="159"/>
      <c r="F43" s="160"/>
    </row>
    <row r="44" spans="2:6" s="172" customFormat="1">
      <c r="B44" s="113"/>
      <c r="C44" s="4" t="s">
        <v>19</v>
      </c>
      <c r="D44" s="178"/>
      <c r="E44" s="191" t="s">
        <v>38</v>
      </c>
      <c r="F44" s="160"/>
    </row>
    <row r="45" spans="2:6" s="172" customFormat="1">
      <c r="B45" s="113"/>
      <c r="C45" s="4" t="s">
        <v>20</v>
      </c>
      <c r="D45" s="178"/>
      <c r="E45" s="191"/>
      <c r="F45" s="160"/>
    </row>
    <row r="46" spans="2:6" s="172" customFormat="1">
      <c r="B46" s="113"/>
      <c r="C46" s="4" t="s">
        <v>21</v>
      </c>
      <c r="D46" s="178"/>
      <c r="E46" s="191"/>
      <c r="F46" s="160"/>
    </row>
    <row r="47" spans="2:6" s="172" customFormat="1">
      <c r="B47" s="112"/>
      <c r="C47" s="9" t="s">
        <v>24</v>
      </c>
      <c r="D47" s="8"/>
      <c r="E47" s="159"/>
      <c r="F47" s="160"/>
    </row>
    <row r="48" spans="2:6" s="172" customFormat="1">
      <c r="B48" s="114"/>
      <c r="C48" s="12" t="s">
        <v>27</v>
      </c>
      <c r="D48" s="37" t="e">
        <f>+ROUND(C28*9%/C8,2)</f>
        <v>#DIV/0!</v>
      </c>
      <c r="E48" s="159"/>
      <c r="F48" s="160"/>
    </row>
    <row r="49" spans="2:6" s="172" customFormat="1">
      <c r="B49" s="115"/>
      <c r="C49" s="15" t="s">
        <v>29</v>
      </c>
      <c r="D49" s="37" t="e">
        <f>+ROUND(C28*40%/C8,2)</f>
        <v>#DIV/0!</v>
      </c>
      <c r="E49" s="159"/>
      <c r="F49" s="160"/>
    </row>
    <row r="50" spans="2:6" s="172" customFormat="1">
      <c r="B50" s="165"/>
      <c r="C50" s="159"/>
      <c r="D50" s="159"/>
      <c r="E50" s="159"/>
      <c r="F50" s="160"/>
    </row>
    <row r="51" spans="2:6" s="172" customFormat="1" ht="15.75" thickBot="1">
      <c r="B51" s="173" t="s">
        <v>44</v>
      </c>
      <c r="C51" s="174"/>
      <c r="D51" s="174" t="e">
        <f>+IF(D28=SUM(D34:D49),"ok"," nombre d'ETP à vérifier")</f>
        <v>#DIV/0!</v>
      </c>
      <c r="E51" s="175"/>
      <c r="F51" s="176"/>
    </row>
    <row r="52" spans="2:6" s="172" customFormat="1">
      <c r="B52" s="159"/>
      <c r="C52" s="159"/>
      <c r="D52" s="159"/>
    </row>
    <row r="53" spans="2:6" s="172" customFormat="1">
      <c r="B53" s="159"/>
      <c r="C53" s="159"/>
      <c r="D53" s="159"/>
    </row>
    <row r="54" spans="2:6" s="172" customFormat="1" ht="15.75" thickBot="1">
      <c r="B54" s="159"/>
      <c r="C54" s="159"/>
      <c r="D54" s="159"/>
    </row>
    <row r="55" spans="2:6" s="172" customFormat="1">
      <c r="B55" s="153" t="s">
        <v>141</v>
      </c>
      <c r="C55" s="154"/>
      <c r="D55" s="155"/>
      <c r="E55" s="169"/>
      <c r="F55" s="170"/>
    </row>
    <row r="56" spans="2:6" s="172" customFormat="1">
      <c r="B56" s="165"/>
      <c r="C56" s="159"/>
      <c r="D56" s="159"/>
      <c r="E56" s="159"/>
      <c r="F56" s="160"/>
    </row>
    <row r="57" spans="2:6" ht="15.75">
      <c r="B57" s="162" t="s">
        <v>33</v>
      </c>
      <c r="C57" s="163" t="s">
        <v>142</v>
      </c>
      <c r="D57" s="163" t="s">
        <v>43</v>
      </c>
      <c r="E57" s="149"/>
      <c r="F57" s="146"/>
    </row>
    <row r="58" spans="2:6">
      <c r="B58" s="164" t="s">
        <v>34</v>
      </c>
      <c r="C58" s="148"/>
      <c r="D58" s="137" t="e">
        <f>+ROUND(C58/$C$8,2)</f>
        <v>#DIV/0!</v>
      </c>
      <c r="E58" s="149"/>
      <c r="F58" s="146"/>
    </row>
    <row r="59" spans="2:6">
      <c r="B59" s="108"/>
      <c r="C59" s="4"/>
      <c r="D59" s="4"/>
      <c r="E59" s="149"/>
      <c r="F59" s="146"/>
    </row>
    <row r="60" spans="2:6">
      <c r="B60" s="108"/>
      <c r="C60" s="4"/>
      <c r="D60" s="4"/>
      <c r="E60" s="149"/>
      <c r="F60" s="146"/>
    </row>
    <row r="61" spans="2:6" ht="30">
      <c r="B61" s="109"/>
      <c r="C61" s="20"/>
      <c r="D61" s="21" t="s">
        <v>40</v>
      </c>
      <c r="E61" s="149"/>
      <c r="F61" s="146"/>
    </row>
    <row r="62" spans="2:6">
      <c r="B62" s="110" t="s">
        <v>2</v>
      </c>
      <c r="C62" s="23"/>
      <c r="D62" s="125"/>
      <c r="E62" s="149"/>
      <c r="F62" s="146"/>
    </row>
    <row r="63" spans="2:6">
      <c r="B63" s="110"/>
      <c r="C63" s="25" t="s">
        <v>3</v>
      </c>
      <c r="D63" s="125"/>
      <c r="E63" s="149"/>
      <c r="F63" s="146"/>
    </row>
    <row r="64" spans="2:6">
      <c r="B64" s="111"/>
      <c r="C64" s="20" t="s">
        <v>8</v>
      </c>
      <c r="D64" s="179"/>
      <c r="E64" s="149"/>
      <c r="F64" s="146"/>
    </row>
    <row r="65" spans="2:10">
      <c r="B65" s="111"/>
      <c r="C65" s="20" t="s">
        <v>9</v>
      </c>
      <c r="D65" s="179"/>
      <c r="E65" s="149"/>
      <c r="F65" s="146"/>
    </row>
    <row r="66" spans="2:10">
      <c r="B66" s="111"/>
      <c r="C66" s="20" t="s">
        <v>10</v>
      </c>
      <c r="D66" s="179"/>
      <c r="E66" s="149"/>
      <c r="F66" s="146"/>
    </row>
    <row r="67" spans="2:10">
      <c r="B67" s="111"/>
      <c r="C67" s="20" t="s">
        <v>11</v>
      </c>
      <c r="D67" s="179"/>
      <c r="E67" s="192" t="s">
        <v>38</v>
      </c>
      <c r="F67" s="146"/>
    </row>
    <row r="68" spans="2:10" ht="15" customHeight="1">
      <c r="B68" s="111"/>
      <c r="C68" s="20" t="s">
        <v>13</v>
      </c>
      <c r="D68" s="179"/>
      <c r="E68" s="192"/>
      <c r="F68" s="146"/>
    </row>
    <row r="69" spans="2:10">
      <c r="B69" s="111"/>
      <c r="C69" s="20" t="s">
        <v>14</v>
      </c>
      <c r="D69" s="179"/>
      <c r="E69" s="192"/>
      <c r="F69" s="160"/>
      <c r="G69" s="172"/>
      <c r="H69" s="172"/>
      <c r="I69" s="172"/>
      <c r="J69" s="172"/>
    </row>
    <row r="70" spans="2:10">
      <c r="B70" s="111"/>
      <c r="C70" s="20" t="s">
        <v>15</v>
      </c>
      <c r="D70" s="179"/>
      <c r="E70" s="149"/>
      <c r="F70" s="146"/>
    </row>
    <row r="71" spans="2:10">
      <c r="B71" s="110"/>
      <c r="C71" s="25" t="s">
        <v>17</v>
      </c>
      <c r="D71" s="180"/>
      <c r="E71" s="149"/>
      <c r="F71" s="146"/>
    </row>
    <row r="72" spans="2:10">
      <c r="B72" s="111"/>
      <c r="C72" s="20" t="s">
        <v>18</v>
      </c>
      <c r="D72" s="179"/>
      <c r="E72" s="149"/>
      <c r="F72" s="146"/>
    </row>
    <row r="73" spans="2:10">
      <c r="B73" s="111"/>
      <c r="C73" s="20" t="s">
        <v>19</v>
      </c>
      <c r="D73" s="179"/>
      <c r="E73" s="149"/>
      <c r="F73" s="146"/>
    </row>
    <row r="74" spans="2:10">
      <c r="B74" s="111"/>
      <c r="C74" s="20" t="s">
        <v>21</v>
      </c>
      <c r="D74" s="179"/>
      <c r="E74" s="149"/>
      <c r="F74" s="146"/>
    </row>
    <row r="75" spans="2:10">
      <c r="B75" s="161"/>
      <c r="C75" s="149"/>
      <c r="D75" s="177"/>
      <c r="E75" s="149"/>
      <c r="F75" s="146"/>
    </row>
    <row r="76" spans="2:10" ht="15.75" thickBot="1">
      <c r="B76" s="173" t="s">
        <v>44</v>
      </c>
      <c r="C76" s="174"/>
      <c r="D76" s="174" t="e">
        <f>+IF(D58=SUM(D64:D74),"ok"," nombre d'ETP à vérifier")</f>
        <v>#DIV/0!</v>
      </c>
      <c r="E76" s="167"/>
      <c r="F76" s="168"/>
    </row>
  </sheetData>
  <sheetProtection algorithmName="SHA-512" hashValue="ZnQZ5qskLR7LVYaYWiXUU8kqAMDQdB5UjWvNUxR7FSdAPg6B8sdoEP+GMF24SZJR7xIrg0kiuyVJYNzr+TZmRQ==" saltValue="Nn4ZQ7iRNbc/2hHmMqispw==" spinCount="100000" sheet="1" objects="1" scenarios="1" selectLockedCells="1"/>
  <mergeCells count="4">
    <mergeCell ref="B2:D2"/>
    <mergeCell ref="E37:E38"/>
    <mergeCell ref="E44:E46"/>
    <mergeCell ref="E67:E69"/>
  </mergeCells>
  <pageMargins left="0.7" right="0.7" top="0.75" bottom="0.75" header="0.3" footer="0.3"/>
  <pageSetup paperSize="9"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7"/>
  <sheetViews>
    <sheetView showGridLines="0" workbookViewId="0">
      <selection activeCell="C12" sqref="C12"/>
    </sheetView>
  </sheetViews>
  <sheetFormatPr defaultRowHeight="15"/>
  <cols>
    <col min="2" max="2" width="95" bestFit="1" customWidth="1"/>
    <col min="3" max="3" width="30.42578125" bestFit="1" customWidth="1"/>
    <col min="4" max="4" width="12.42578125" customWidth="1"/>
  </cols>
  <sheetData>
    <row r="3" spans="2:4" ht="36.75" customHeight="1">
      <c r="B3" s="193" t="s">
        <v>146</v>
      </c>
      <c r="C3" s="194"/>
    </row>
    <row r="5" spans="2:4">
      <c r="B5" s="20" t="s">
        <v>0</v>
      </c>
      <c r="C5" s="34">
        <f>+'Total '!D8</f>
        <v>0</v>
      </c>
    </row>
    <row r="6" spans="2:4">
      <c r="B6" s="20" t="str">
        <f>+'Total '!B6</f>
        <v>Nom de la structure:</v>
      </c>
      <c r="C6" s="34">
        <f>+'Total '!D6</f>
        <v>0</v>
      </c>
      <c r="D6" s="19"/>
    </row>
    <row r="7" spans="2:4">
      <c r="B7" s="4"/>
      <c r="C7" s="4"/>
      <c r="D7" s="19"/>
    </row>
    <row r="8" spans="2:4">
      <c r="B8" s="72" t="s">
        <v>41</v>
      </c>
      <c r="C8" s="16">
        <f>+'A&amp;S non-dépendant '!H9</f>
        <v>0</v>
      </c>
    </row>
    <row r="10" spans="2:4">
      <c r="B10" s="20" t="s">
        <v>36</v>
      </c>
      <c r="C10" s="35">
        <v>10.589670828603859</v>
      </c>
    </row>
    <row r="12" spans="2:4">
      <c r="B12" s="16" t="s">
        <v>42</v>
      </c>
      <c r="C12" s="148"/>
    </row>
    <row r="14" spans="2:4">
      <c r="B14" s="16" t="s">
        <v>37</v>
      </c>
      <c r="C14" s="36">
        <f>(C10*C12)/60</f>
        <v>0</v>
      </c>
    </row>
    <row r="17" spans="2:4" ht="60">
      <c r="B17" s="4"/>
      <c r="C17" s="4"/>
      <c r="D17" s="5" t="s">
        <v>1</v>
      </c>
    </row>
    <row r="18" spans="2:4">
      <c r="B18" s="6" t="s">
        <v>2</v>
      </c>
      <c r="C18" s="7"/>
      <c r="D18" s="8"/>
    </row>
    <row r="19" spans="2:4">
      <c r="B19" s="6"/>
      <c r="C19" s="9" t="s">
        <v>3</v>
      </c>
      <c r="D19" s="8"/>
    </row>
    <row r="20" spans="2:4">
      <c r="B20" s="33"/>
      <c r="C20" s="20" t="s">
        <v>143</v>
      </c>
      <c r="D20" s="128" t="e">
        <f>+ROUND(C14/C8,2)</f>
        <v>#DIV/0!</v>
      </c>
    </row>
    <row r="22" spans="2:4">
      <c r="C22" t="s">
        <v>144</v>
      </c>
    </row>
    <row r="24" spans="2:4">
      <c r="C24" s="16" t="s">
        <v>145</v>
      </c>
      <c r="D24" s="181"/>
    </row>
    <row r="25" spans="2:4">
      <c r="C25" s="16" t="s">
        <v>15</v>
      </c>
      <c r="D25" s="181"/>
    </row>
    <row r="27" spans="2:4">
      <c r="C27" s="16" t="s">
        <v>44</v>
      </c>
      <c r="D27" s="127" t="e">
        <f>+IF(D20=(D24+D25),"OK","NOK")</f>
        <v>#DIV/0!</v>
      </c>
    </row>
  </sheetData>
  <sheetProtection algorithmName="SHA-512" hashValue="dFCd3M3P5/FFcEyL9ECf1Yf326QtYUawxu+OthnXPnbjgr3MYpqZUyzONubDWaGL7bhqEo2fIr8I99LGhU/IIQ==" saltValue="vLXjsq1eHUIcPCFsRDXXIg==" spinCount="100000" sheet="1" objects="1" scenarios="1" selectLockedCells="1"/>
  <mergeCells count="1">
    <mergeCell ref="B3:C3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 </vt:lpstr>
      <vt:lpstr>A&amp;S non-dépendant </vt:lpstr>
      <vt:lpstr>A&amp;S p. en ch. autres caisses</vt:lpstr>
      <vt:lpstr>Gestion des médicaments </vt:lpstr>
    </vt:vector>
  </TitlesOfParts>
  <Company>Centre Commun de la Sécurité Sociale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u046jp / Jeannick Perrotte</dc:creator>
  <cp:lastModifiedBy>u046jp / Jeannick Perrotte</cp:lastModifiedBy>
  <cp:lastPrinted>2022-08-30T09:52:09Z</cp:lastPrinted>
  <dcterms:created xsi:type="dcterms:W3CDTF">2022-07-12T07:22:56Z</dcterms:created>
  <dcterms:modified xsi:type="dcterms:W3CDTF">2023-06-13T13:54:33Z</dcterms:modified>
</cp:coreProperties>
</file>